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codeName="ThisWorkbook"/>
  <mc:AlternateContent xmlns:mc="http://schemas.openxmlformats.org/markup-compatibility/2006">
    <mc:Choice Requires="x15">
      <x15ac:absPath xmlns:x15ac="http://schemas.microsoft.com/office/spreadsheetml/2010/11/ac" url="/Users/rshuai/Downloads/"/>
    </mc:Choice>
  </mc:AlternateContent>
  <xr:revisionPtr revIDLastSave="0" documentId="13_ncr:1_{BAB9F93E-AC81-B74A-8EBA-D0B8FF74FEBC}" xr6:coauthVersionLast="47" xr6:coauthVersionMax="47" xr10:uidLastSave="{00000000-0000-0000-0000-000000000000}"/>
  <bookViews>
    <workbookView xWindow="0" yWindow="660" windowWidth="29400" windowHeight="17520" xr2:uid="{00000000-000D-0000-FFFF-FFFF00000000}"/>
  </bookViews>
  <sheets>
    <sheet name="Cover" sheetId="4" r:id="rId1"/>
    <sheet name="Instructions" sheetId="1" r:id="rId2"/>
    <sheet name="Index" sheetId="5" r:id="rId3"/>
    <sheet name="Forecast" sheetId="2" r:id="rId4"/>
    <sheet name="Variance" sheetId="3" r:id="rId5"/>
    <sheet name="Checks" sheetId="6" r:id="rId6"/>
    <sheet name="Dashboard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1" i="2" l="1"/>
  <c r="O28" i="2"/>
  <c r="O16" i="2"/>
  <c r="C32" i="7"/>
  <c r="D32" i="7"/>
  <c r="E32" i="7"/>
  <c r="F32" i="7"/>
  <c r="G32" i="7"/>
  <c r="G33" i="7" s="1"/>
  <c r="C31" i="7"/>
  <c r="D31" i="7"/>
  <c r="E31" i="7"/>
  <c r="F31" i="7"/>
  <c r="G31" i="7"/>
  <c r="C30" i="7"/>
  <c r="D30" i="7"/>
  <c r="E30" i="7"/>
  <c r="F30" i="7"/>
  <c r="G30" i="7"/>
  <c r="C29" i="7"/>
  <c r="D29" i="7"/>
  <c r="E29" i="7"/>
  <c r="F29" i="7"/>
  <c r="G29" i="7"/>
  <c r="C28" i="7"/>
  <c r="D28" i="7"/>
  <c r="E28" i="7"/>
  <c r="F28" i="7"/>
  <c r="G28" i="7"/>
  <c r="C27" i="7"/>
  <c r="D27" i="7"/>
  <c r="E27" i="7"/>
  <c r="F27" i="7"/>
  <c r="G27" i="7"/>
  <c r="C26" i="7"/>
  <c r="D26" i="7"/>
  <c r="E26" i="7"/>
  <c r="F26" i="7"/>
  <c r="G26" i="7"/>
  <c r="C25" i="7"/>
  <c r="D25" i="7"/>
  <c r="E25" i="7"/>
  <c r="F25" i="7"/>
  <c r="G25" i="7"/>
  <c r="C24" i="7"/>
  <c r="D24" i="7"/>
  <c r="E24" i="7"/>
  <c r="F24" i="7"/>
  <c r="G24" i="7"/>
  <c r="C23" i="7"/>
  <c r="D23" i="7"/>
  <c r="E23" i="7"/>
  <c r="F23" i="7"/>
  <c r="G23" i="7"/>
  <c r="C22" i="7"/>
  <c r="D22" i="7"/>
  <c r="E22" i="7"/>
  <c r="F22" i="7"/>
  <c r="G22" i="7"/>
  <c r="C21" i="7"/>
  <c r="D21" i="7"/>
  <c r="E21" i="7"/>
  <c r="F21" i="7"/>
  <c r="G21" i="7"/>
  <c r="C20" i="7"/>
  <c r="D20" i="7"/>
  <c r="E20" i="7"/>
  <c r="F20" i="7"/>
  <c r="G20" i="7"/>
  <c r="D32" i="2"/>
  <c r="F33" i="7"/>
  <c r="C33" i="7"/>
  <c r="C13" i="7"/>
  <c r="C11" i="7"/>
  <c r="F7" i="7"/>
  <c r="C7" i="7"/>
  <c r="C32" i="6"/>
  <c r="D32" i="6" s="1"/>
  <c r="D29" i="6"/>
  <c r="C29" i="6"/>
  <c r="D26" i="6"/>
  <c r="C26" i="6" a="1"/>
  <c r="C26" i="6" s="1"/>
  <c r="D20" i="6"/>
  <c r="C20" i="6" a="1"/>
  <c r="C20" i="6" s="1"/>
  <c r="D17" i="6"/>
  <c r="C17" i="6" a="1"/>
  <c r="C17" i="6" s="1"/>
  <c r="AM25" i="3"/>
  <c r="AN23" i="3"/>
  <c r="AM23" i="3"/>
  <c r="AL23" i="3"/>
  <c r="AN21" i="3"/>
  <c r="AM21" i="3"/>
  <c r="AL21" i="3"/>
  <c r="AN20" i="3"/>
  <c r="AL20" i="3"/>
  <c r="AN19" i="3"/>
  <c r="AL19" i="3"/>
  <c r="AN18" i="3"/>
  <c r="AL18" i="3"/>
  <c r="AN17" i="3"/>
  <c r="AL17" i="3"/>
  <c r="AN16" i="3"/>
  <c r="AL16" i="3"/>
  <c r="AN15" i="3"/>
  <c r="AL15" i="3"/>
  <c r="AN14" i="3"/>
  <c r="AL14" i="3"/>
  <c r="AN13" i="3"/>
  <c r="AL13" i="3"/>
  <c r="AN12" i="3"/>
  <c r="AL12" i="3"/>
  <c r="AN9" i="3"/>
  <c r="AM9" i="3"/>
  <c r="AL9" i="3"/>
  <c r="AN8" i="3"/>
  <c r="AL8" i="3"/>
  <c r="AN7" i="3"/>
  <c r="AL7" i="3"/>
  <c r="AN6" i="3"/>
  <c r="AL6" i="3"/>
  <c r="AN5" i="3"/>
  <c r="AL5" i="3"/>
  <c r="AJ25" i="3"/>
  <c r="AK23" i="3"/>
  <c r="AJ23" i="3"/>
  <c r="AI23" i="3"/>
  <c r="AK21" i="3"/>
  <c r="AJ21" i="3"/>
  <c r="AI21" i="3"/>
  <c r="AK20" i="3"/>
  <c r="AI20" i="3"/>
  <c r="AK19" i="3"/>
  <c r="AI19" i="3"/>
  <c r="AK18" i="3"/>
  <c r="AI18" i="3"/>
  <c r="AK17" i="3"/>
  <c r="AI17" i="3"/>
  <c r="AK16" i="3"/>
  <c r="AI16" i="3"/>
  <c r="AK15" i="3"/>
  <c r="AI15" i="3"/>
  <c r="AK14" i="3"/>
  <c r="AI14" i="3"/>
  <c r="AK13" i="3"/>
  <c r="AI13" i="3"/>
  <c r="AK12" i="3"/>
  <c r="AI12" i="3"/>
  <c r="AK9" i="3"/>
  <c r="AJ9" i="3"/>
  <c r="AI9" i="3"/>
  <c r="AK8" i="3"/>
  <c r="AI8" i="3"/>
  <c r="AK7" i="3"/>
  <c r="AI7" i="3"/>
  <c r="AK6" i="3"/>
  <c r="AI6" i="3"/>
  <c r="AK5" i="3"/>
  <c r="AI5" i="3"/>
  <c r="AG25" i="3"/>
  <c r="AH23" i="3"/>
  <c r="AG23" i="3"/>
  <c r="AF23" i="3"/>
  <c r="AH21" i="3"/>
  <c r="AG21" i="3"/>
  <c r="AF21" i="3"/>
  <c r="AH20" i="3"/>
  <c r="AF20" i="3"/>
  <c r="AH19" i="3"/>
  <c r="AF19" i="3"/>
  <c r="AH18" i="3"/>
  <c r="AF18" i="3"/>
  <c r="AH17" i="3"/>
  <c r="AF17" i="3"/>
  <c r="AH16" i="3"/>
  <c r="AF16" i="3"/>
  <c r="AH15" i="3"/>
  <c r="AF15" i="3"/>
  <c r="AH14" i="3"/>
  <c r="AF14" i="3"/>
  <c r="AH13" i="3"/>
  <c r="AF13" i="3"/>
  <c r="AH12" i="3"/>
  <c r="AF12" i="3"/>
  <c r="AH9" i="3"/>
  <c r="AG9" i="3"/>
  <c r="AF9" i="3"/>
  <c r="AH8" i="3"/>
  <c r="AF8" i="3"/>
  <c r="AH7" i="3"/>
  <c r="AF7" i="3"/>
  <c r="AH6" i="3"/>
  <c r="AF6" i="3"/>
  <c r="AH5" i="3"/>
  <c r="AF5" i="3"/>
  <c r="AD25" i="3"/>
  <c r="AE23" i="3"/>
  <c r="AD23" i="3"/>
  <c r="AC23" i="3"/>
  <c r="AE21" i="3"/>
  <c r="AD21" i="3"/>
  <c r="AC21" i="3"/>
  <c r="AE20" i="3"/>
  <c r="AC20" i="3"/>
  <c r="AE19" i="3"/>
  <c r="AC19" i="3"/>
  <c r="AE18" i="3"/>
  <c r="AC18" i="3"/>
  <c r="AE17" i="3"/>
  <c r="AC17" i="3"/>
  <c r="AE16" i="3"/>
  <c r="AC16" i="3"/>
  <c r="AE15" i="3"/>
  <c r="AC15" i="3"/>
  <c r="AE14" i="3"/>
  <c r="AC14" i="3"/>
  <c r="AE13" i="3"/>
  <c r="AC13" i="3"/>
  <c r="AE12" i="3"/>
  <c r="AC12" i="3"/>
  <c r="AE9" i="3"/>
  <c r="AD9" i="3"/>
  <c r="AC9" i="3"/>
  <c r="AE8" i="3"/>
  <c r="AC8" i="3"/>
  <c r="AE7" i="3"/>
  <c r="AC7" i="3"/>
  <c r="AE6" i="3"/>
  <c r="AC6" i="3"/>
  <c r="AE5" i="3"/>
  <c r="AC5" i="3"/>
  <c r="AA25" i="3"/>
  <c r="AB23" i="3"/>
  <c r="AA23" i="3"/>
  <c r="Z23" i="3"/>
  <c r="AB21" i="3"/>
  <c r="AA21" i="3"/>
  <c r="Z21" i="3"/>
  <c r="AB20" i="3"/>
  <c r="Z20" i="3"/>
  <c r="AB19" i="3"/>
  <c r="Z19" i="3"/>
  <c r="AB18" i="3"/>
  <c r="Z18" i="3"/>
  <c r="AB17" i="3"/>
  <c r="Z17" i="3"/>
  <c r="AB16" i="3"/>
  <c r="Z16" i="3"/>
  <c r="AB15" i="3"/>
  <c r="Z15" i="3"/>
  <c r="AB14" i="3"/>
  <c r="Z14" i="3"/>
  <c r="AB13" i="3"/>
  <c r="Z13" i="3"/>
  <c r="AB12" i="3"/>
  <c r="Z12" i="3"/>
  <c r="AB9" i="3"/>
  <c r="AA9" i="3"/>
  <c r="Z9" i="3"/>
  <c r="AB8" i="3"/>
  <c r="Z8" i="3"/>
  <c r="AB7" i="3"/>
  <c r="Z7" i="3"/>
  <c r="AB6" i="3"/>
  <c r="Z6" i="3"/>
  <c r="AB5" i="3"/>
  <c r="Z5" i="3"/>
  <c r="X25" i="3"/>
  <c r="Y23" i="3"/>
  <c r="X23" i="3"/>
  <c r="W23" i="3"/>
  <c r="Y21" i="3"/>
  <c r="X21" i="3"/>
  <c r="W21" i="3"/>
  <c r="Y20" i="3"/>
  <c r="W20" i="3"/>
  <c r="Y19" i="3"/>
  <c r="W19" i="3"/>
  <c r="Y18" i="3"/>
  <c r="W18" i="3"/>
  <c r="Y17" i="3"/>
  <c r="W17" i="3"/>
  <c r="Y16" i="3"/>
  <c r="W16" i="3"/>
  <c r="Y15" i="3"/>
  <c r="W15" i="3"/>
  <c r="Y14" i="3"/>
  <c r="W14" i="3"/>
  <c r="Y13" i="3"/>
  <c r="W13" i="3"/>
  <c r="Y12" i="3"/>
  <c r="W12" i="3"/>
  <c r="Y9" i="3"/>
  <c r="X9" i="3"/>
  <c r="W9" i="3"/>
  <c r="Y8" i="3"/>
  <c r="W8" i="3"/>
  <c r="Y7" i="3"/>
  <c r="W7" i="3"/>
  <c r="Y6" i="3"/>
  <c r="W6" i="3"/>
  <c r="Y5" i="3"/>
  <c r="W5" i="3"/>
  <c r="U25" i="3"/>
  <c r="V23" i="3"/>
  <c r="U23" i="3"/>
  <c r="T23" i="3"/>
  <c r="V21" i="3"/>
  <c r="U21" i="3"/>
  <c r="T21" i="3"/>
  <c r="V20" i="3"/>
  <c r="T20" i="3"/>
  <c r="V19" i="3"/>
  <c r="T19" i="3"/>
  <c r="V18" i="3"/>
  <c r="T18" i="3"/>
  <c r="V17" i="3"/>
  <c r="T17" i="3"/>
  <c r="V16" i="3"/>
  <c r="T16" i="3"/>
  <c r="V15" i="3"/>
  <c r="T15" i="3"/>
  <c r="V14" i="3"/>
  <c r="T14" i="3"/>
  <c r="V13" i="3"/>
  <c r="T13" i="3"/>
  <c r="V12" i="3"/>
  <c r="T12" i="3"/>
  <c r="V9" i="3"/>
  <c r="U9" i="3"/>
  <c r="T9" i="3"/>
  <c r="V8" i="3"/>
  <c r="T8" i="3"/>
  <c r="V7" i="3"/>
  <c r="T7" i="3"/>
  <c r="V6" i="3"/>
  <c r="T6" i="3"/>
  <c r="V5" i="3"/>
  <c r="T5" i="3"/>
  <c r="R25" i="3"/>
  <c r="S23" i="3"/>
  <c r="R23" i="3"/>
  <c r="Q23" i="3"/>
  <c r="S21" i="3"/>
  <c r="R21" i="3"/>
  <c r="Q21" i="3"/>
  <c r="S20" i="3"/>
  <c r="Q20" i="3"/>
  <c r="S19" i="3"/>
  <c r="Q19" i="3"/>
  <c r="S18" i="3"/>
  <c r="Q18" i="3"/>
  <c r="S17" i="3"/>
  <c r="Q17" i="3"/>
  <c r="S16" i="3"/>
  <c r="Q16" i="3"/>
  <c r="S15" i="3"/>
  <c r="Q15" i="3"/>
  <c r="S14" i="3"/>
  <c r="Q14" i="3"/>
  <c r="S13" i="3"/>
  <c r="Q13" i="3"/>
  <c r="S12" i="3"/>
  <c r="Q12" i="3"/>
  <c r="S9" i="3"/>
  <c r="R9" i="3"/>
  <c r="Q9" i="3"/>
  <c r="S8" i="3"/>
  <c r="Q8" i="3"/>
  <c r="S7" i="3"/>
  <c r="Q7" i="3"/>
  <c r="S6" i="3"/>
  <c r="Q6" i="3"/>
  <c r="S5" i="3"/>
  <c r="Q5" i="3"/>
  <c r="O25" i="3"/>
  <c r="P23" i="3"/>
  <c r="O23" i="3"/>
  <c r="N23" i="3"/>
  <c r="P21" i="3"/>
  <c r="O21" i="3"/>
  <c r="N21" i="3"/>
  <c r="P20" i="3"/>
  <c r="N20" i="3"/>
  <c r="P19" i="3"/>
  <c r="N19" i="3"/>
  <c r="P18" i="3"/>
  <c r="N18" i="3"/>
  <c r="P17" i="3"/>
  <c r="N17" i="3"/>
  <c r="P16" i="3"/>
  <c r="N16" i="3"/>
  <c r="P15" i="3"/>
  <c r="N15" i="3"/>
  <c r="P14" i="3"/>
  <c r="N14" i="3"/>
  <c r="P13" i="3"/>
  <c r="N13" i="3"/>
  <c r="P12" i="3"/>
  <c r="N12" i="3"/>
  <c r="P9" i="3"/>
  <c r="O9" i="3"/>
  <c r="N9" i="3"/>
  <c r="P8" i="3"/>
  <c r="N8" i="3"/>
  <c r="P7" i="3"/>
  <c r="N7" i="3"/>
  <c r="P6" i="3"/>
  <c r="N6" i="3"/>
  <c r="P5" i="3"/>
  <c r="N5" i="3"/>
  <c r="L25" i="3"/>
  <c r="M23" i="3"/>
  <c r="L23" i="3"/>
  <c r="K23" i="3"/>
  <c r="M21" i="3"/>
  <c r="L21" i="3"/>
  <c r="K21" i="3"/>
  <c r="M20" i="3"/>
  <c r="K20" i="3"/>
  <c r="M19" i="3"/>
  <c r="K19" i="3"/>
  <c r="M18" i="3"/>
  <c r="K18" i="3"/>
  <c r="M17" i="3"/>
  <c r="K17" i="3"/>
  <c r="M16" i="3"/>
  <c r="K16" i="3"/>
  <c r="M15" i="3"/>
  <c r="K15" i="3"/>
  <c r="M14" i="3"/>
  <c r="K14" i="3"/>
  <c r="M13" i="3"/>
  <c r="K13" i="3"/>
  <c r="M12" i="3"/>
  <c r="K12" i="3"/>
  <c r="M9" i="3"/>
  <c r="L9" i="3"/>
  <c r="K9" i="3"/>
  <c r="M8" i="3"/>
  <c r="K8" i="3"/>
  <c r="M7" i="3"/>
  <c r="K7" i="3"/>
  <c r="M6" i="3"/>
  <c r="K6" i="3"/>
  <c r="M5" i="3"/>
  <c r="K5" i="3"/>
  <c r="I25" i="3"/>
  <c r="H25" i="3"/>
  <c r="J25" i="3" s="1"/>
  <c r="H24" i="3"/>
  <c r="J24" i="3" s="1"/>
  <c r="J23" i="3"/>
  <c r="I23" i="3"/>
  <c r="H23" i="3"/>
  <c r="J21" i="3"/>
  <c r="I21" i="3"/>
  <c r="H21" i="3"/>
  <c r="J20" i="3"/>
  <c r="H20" i="3"/>
  <c r="J19" i="3"/>
  <c r="H19" i="3"/>
  <c r="J18" i="3"/>
  <c r="H18" i="3"/>
  <c r="J17" i="3"/>
  <c r="H17" i="3"/>
  <c r="J16" i="3"/>
  <c r="H16" i="3"/>
  <c r="J15" i="3"/>
  <c r="H15" i="3"/>
  <c r="J14" i="3"/>
  <c r="H14" i="3"/>
  <c r="J13" i="3"/>
  <c r="H13" i="3"/>
  <c r="J12" i="3"/>
  <c r="H12" i="3"/>
  <c r="J9" i="3"/>
  <c r="I9" i="3"/>
  <c r="H9" i="3"/>
  <c r="J8" i="3"/>
  <c r="H8" i="3"/>
  <c r="J7" i="3"/>
  <c r="H7" i="3"/>
  <c r="J6" i="3"/>
  <c r="H6" i="3"/>
  <c r="J5" i="3"/>
  <c r="H5" i="3"/>
  <c r="G25" i="3"/>
  <c r="F25" i="3"/>
  <c r="E25" i="3"/>
  <c r="G24" i="3"/>
  <c r="E24" i="3"/>
  <c r="G23" i="3"/>
  <c r="F23" i="3"/>
  <c r="E23" i="3"/>
  <c r="G21" i="3"/>
  <c r="F21" i="3"/>
  <c r="E21" i="3"/>
  <c r="G20" i="3"/>
  <c r="E20" i="3"/>
  <c r="G19" i="3"/>
  <c r="E19" i="3"/>
  <c r="G18" i="3"/>
  <c r="E18" i="3"/>
  <c r="G17" i="3"/>
  <c r="E17" i="3"/>
  <c r="G16" i="3"/>
  <c r="E16" i="3"/>
  <c r="G15" i="3"/>
  <c r="E15" i="3"/>
  <c r="G14" i="3"/>
  <c r="E14" i="3"/>
  <c r="G13" i="3"/>
  <c r="E13" i="3"/>
  <c r="G12" i="3"/>
  <c r="E12" i="3"/>
  <c r="G9" i="3"/>
  <c r="F9" i="3"/>
  <c r="E9" i="3"/>
  <c r="G8" i="3"/>
  <c r="E8" i="3"/>
  <c r="G7" i="3"/>
  <c r="E7" i="3"/>
  <c r="G6" i="3"/>
  <c r="E6" i="3"/>
  <c r="G5" i="3"/>
  <c r="E5" i="3"/>
  <c r="D25" i="3"/>
  <c r="C25" i="3"/>
  <c r="B25" i="3"/>
  <c r="D24" i="3"/>
  <c r="B24" i="3"/>
  <c r="D23" i="3"/>
  <c r="C23" i="3"/>
  <c r="B23" i="3"/>
  <c r="D21" i="3"/>
  <c r="C21" i="3"/>
  <c r="B21" i="3"/>
  <c r="D20" i="3"/>
  <c r="B20" i="3"/>
  <c r="D19" i="3"/>
  <c r="B19" i="3"/>
  <c r="D18" i="3"/>
  <c r="B18" i="3"/>
  <c r="D17" i="3"/>
  <c r="B17" i="3"/>
  <c r="D16" i="3"/>
  <c r="B16" i="3"/>
  <c r="D15" i="3"/>
  <c r="B15" i="3"/>
  <c r="D14" i="3"/>
  <c r="B14" i="3"/>
  <c r="D13" i="3"/>
  <c r="B13" i="3"/>
  <c r="D12" i="3"/>
  <c r="B12" i="3"/>
  <c r="D9" i="3"/>
  <c r="C9" i="3"/>
  <c r="B9" i="3"/>
  <c r="D8" i="3"/>
  <c r="B8" i="3"/>
  <c r="D7" i="3"/>
  <c r="B7" i="3"/>
  <c r="D6" i="3"/>
  <c r="B6" i="3"/>
  <c r="D5" i="3"/>
  <c r="B5" i="3"/>
  <c r="O34" i="2"/>
  <c r="O32" i="2"/>
  <c r="N34" i="2"/>
  <c r="M34" i="2"/>
  <c r="L34" i="2"/>
  <c r="K34" i="2"/>
  <c r="J34" i="2"/>
  <c r="I34" i="2"/>
  <c r="H34" i="2"/>
  <c r="G34" i="2"/>
  <c r="F34" i="2"/>
  <c r="E34" i="2"/>
  <c r="D34" i="2"/>
  <c r="C34" i="2"/>
  <c r="D33" i="2"/>
  <c r="D35" i="2" s="1"/>
  <c r="C33" i="2"/>
  <c r="C35" i="2" s="1"/>
  <c r="B35" i="2"/>
  <c r="B34" i="2"/>
  <c r="B33" i="2"/>
  <c r="C32" i="2"/>
  <c r="B32" i="2"/>
  <c r="C9" i="7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F9" i="7" l="1"/>
  <c r="D33" i="7"/>
  <c r="E33" i="7"/>
  <c r="E32" i="2"/>
  <c r="E33" i="2" l="1"/>
  <c r="K24" i="3"/>
  <c r="K25" i="3" l="1"/>
  <c r="M25" i="3" s="1"/>
  <c r="M24" i="3"/>
  <c r="E35" i="2"/>
  <c r="F32" i="2"/>
  <c r="N24" i="3" l="1"/>
  <c r="F33" i="2"/>
  <c r="N25" i="3" l="1"/>
  <c r="P25" i="3" s="1"/>
  <c r="P24" i="3"/>
  <c r="F35" i="2"/>
  <c r="G32" i="2"/>
  <c r="G33" i="2" l="1"/>
  <c r="Q24" i="3"/>
  <c r="Q25" i="3" l="1"/>
  <c r="S25" i="3" s="1"/>
  <c r="S24" i="3"/>
  <c r="G35" i="2"/>
  <c r="H32" i="2"/>
  <c r="H33" i="2" l="1"/>
  <c r="T24" i="3"/>
  <c r="T25" i="3" l="1"/>
  <c r="V25" i="3" s="1"/>
  <c r="V24" i="3"/>
  <c r="H35" i="2"/>
  <c r="I32" i="2"/>
  <c r="W24" i="3" l="1"/>
  <c r="I33" i="2"/>
  <c r="I35" i="2" l="1"/>
  <c r="J32" i="2"/>
  <c r="W25" i="3"/>
  <c r="Y25" i="3" s="1"/>
  <c r="Y24" i="3"/>
  <c r="Z24" i="3" l="1"/>
  <c r="J33" i="2"/>
  <c r="J35" i="2" l="1"/>
  <c r="K32" i="2"/>
  <c r="Z25" i="3"/>
  <c r="AB25" i="3" s="1"/>
  <c r="AB24" i="3"/>
  <c r="K33" i="2" l="1"/>
  <c r="AC24" i="3"/>
  <c r="AC25" i="3" l="1"/>
  <c r="AE25" i="3" s="1"/>
  <c r="AE24" i="3"/>
  <c r="K35" i="2"/>
  <c r="L32" i="2"/>
  <c r="L33" i="2" l="1"/>
  <c r="AF24" i="3"/>
  <c r="AF25" i="3" l="1"/>
  <c r="AH25" i="3" s="1"/>
  <c r="AH24" i="3"/>
  <c r="L35" i="2"/>
  <c r="M32" i="2"/>
  <c r="M33" i="2" l="1"/>
  <c r="AI24" i="3"/>
  <c r="AI25" i="3" l="1"/>
  <c r="AK25" i="3" s="1"/>
  <c r="AK24" i="3"/>
  <c r="M35" i="2"/>
  <c r="N32" i="2"/>
  <c r="N33" i="2" l="1"/>
  <c r="AL24" i="3"/>
  <c r="C23" i="6" a="1"/>
  <c r="C23" i="6" s="1"/>
  <c r="D23" i="6" s="1"/>
  <c r="AL25" i="3" l="1"/>
  <c r="AN25" i="3" s="1"/>
  <c r="AN24" i="3"/>
  <c r="N35" i="2"/>
  <c r="F13" i="7" s="1"/>
  <c r="O33" i="2"/>
  <c r="O35" i="2" s="1"/>
  <c r="F11" i="7"/>
  <c r="C15" i="7"/>
  <c r="C14" i="6" a="1"/>
  <c r="C14" i="6" s="1"/>
  <c r="D14" i="6" s="1"/>
  <c r="C7" i="6" s="1"/>
  <c r="F15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O32" authorId="0" shapeId="0" xr:uid="{A02A779D-2FB1-934F-9029-988C822B607B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Shows Week 1 opening balance</t>
        </r>
      </text>
    </comment>
    <comment ref="O33" authorId="0" shapeId="0" xr:uid="{03D67FD3-BD8E-F146-A1C0-27AE90E9D95B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Shows Week 13 closing balance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<sst xmlns="http://schemas.openxmlformats.org/spreadsheetml/2006/main" count="336" uniqueCount="280">
  <si>
    <t>Forecast</t>
  </si>
  <si>
    <t>Variance</t>
  </si>
  <si>
    <t>13-WEEK CASH FLOW FORECAST</t>
  </si>
  <si>
    <t>Company Name:</t>
  </si>
  <si>
    <t>Opening Cash Balance (£):</t>
  </si>
  <si>
    <t>Minimum Cash Buffer (£):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</si>
  <si>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</si>
  <si>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</si>
  <si>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</si>
  <si>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</si>
  <si>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</si>
  <si>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</si>
  <si>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</si>
  <si>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</si>
  <si>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</si>
  <si>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</si>
  <si>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</si>
  <si>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</si>
  <si>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</si>
  <si>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Start Date (Monday)</t>
  </si>
  <si>
    <t>RECEIPTS</t>
  </si>
  <si>
    <t>Total Receipts</t>
  </si>
  <si>
    <t>PAYMENTS</t>
  </si>
  <si>
    <t>Total Payments</t>
  </si>
  <si>
    <t>Opening Balance</t>
  </si>
  <si>
    <t>Closing Balance</t>
  </si>
  <si>
    <t>Minimum Buffer</t>
  </si>
  <si>
    <t>Surplus / (Shortfall)</t>
  </si>
  <si>
    <t>13-WEEK CASH FLOW VARIANCE TRACKER</t>
  </si>
  <si>
    <t>W1 Forecast</t>
  </si>
  <si>
    <t>W1 Actual</t>
  </si>
  <si>
    <t>W1 Variance</t>
  </si>
  <si>
    <t>W2 Forecast</t>
  </si>
  <si>
    <t>W2 Actual</t>
  </si>
  <si>
    <t>W2 Variance</t>
  </si>
  <si>
    <t>W3 Forecast</t>
  </si>
  <si>
    <t>W3 Actual</t>
  </si>
  <si>
    <t>W3 Variance</t>
  </si>
  <si>
    <t>W4 Forecast</t>
  </si>
  <si>
    <t>W4 Actual</t>
  </si>
  <si>
    <t>W4 Variance</t>
  </si>
  <si>
    <t>W5 Forecast</t>
  </si>
  <si>
    <t>W5 Actual</t>
  </si>
  <si>
    <t>W5 Variance</t>
  </si>
  <si>
    <t>W6 Forecast</t>
  </si>
  <si>
    <t>W6 Actual</t>
  </si>
  <si>
    <t>W6 Variance</t>
  </si>
  <si>
    <t>W7 Forecast</t>
  </si>
  <si>
    <t>W7 Actual</t>
  </si>
  <si>
    <t>W7 Variance</t>
  </si>
  <si>
    <t>W8 Forecast</t>
  </si>
  <si>
    <t>W8 Actual</t>
  </si>
  <si>
    <t>W8 Variance</t>
  </si>
  <si>
    <t>W9 Forecast</t>
  </si>
  <si>
    <t>W9 Actual</t>
  </si>
  <si>
    <t>W9 Variance</t>
  </si>
  <si>
    <t>W10 Forecast</t>
  </si>
  <si>
    <t>W10 Actual</t>
  </si>
  <si>
    <t>W10 Variance</t>
  </si>
  <si>
    <t>W11 Forecast</t>
  </si>
  <si>
    <t>W11 Actual</t>
  </si>
  <si>
    <t>W11 Variance</t>
  </si>
  <si>
    <t>W12 Forecast</t>
  </si>
  <si>
    <t>W12 Actual</t>
  </si>
  <si>
    <t>W12 Variance</t>
  </si>
  <si>
    <t>W13 Forecast</t>
  </si>
  <si>
    <t>W13 Actual</t>
  </si>
  <si>
    <t>W13 Variance</t>
  </si>
  <si>
    <t>Net Cash Flow</t>
  </si>
  <si>
    <t>CONFIDENTIAL</t>
  </si>
  <si>
    <t>Financial Model</t>
  </si>
  <si>
    <t>MODEL INFORMATION</t>
  </si>
  <si>
    <t>Company / Project Name:</t>
  </si>
  <si>
    <t>[Enter Company Name]</t>
  </si>
  <si>
    <t>Model Name:</t>
  </si>
  <si>
    <t>13-Week Cash Flow Forecast</t>
  </si>
  <si>
    <t>Version:</t>
  </si>
  <si>
    <t>Author:</t>
  </si>
  <si>
    <t>www.CrunchSpark.com</t>
  </si>
  <si>
    <t>Reviewer:</t>
  </si>
  <si>
    <t>[Enter Reviewer Name]</t>
  </si>
  <si>
    <t>Date:</t>
  </si>
  <si>
    <t>[DD/MM/YYYY]</t>
  </si>
  <si>
    <t>Status:</t>
  </si>
  <si>
    <t>Draft</t>
  </si>
  <si>
    <t>MODEL PURPOSE &amp; SCOPE</t>
  </si>
  <si>
    <t>This model provides a rolling 13-week cash flow forecast to support short-term liquidity planning,</t>
  </si>
  <si>
    <t>working capital management, and early identification of potential cash shortfalls. It is designed to</t>
  </si>
  <si>
    <t>be updated weekly with actual figures and rolled forward to maintain a continuous 13-week horizon.</t>
  </si>
  <si>
    <t>MODEL STRUCTURE</t>
  </si>
  <si>
    <t>Tab</t>
  </si>
  <si>
    <t>Description</t>
  </si>
  <si>
    <t>Cover</t>
  </si>
  <si>
    <t>Model documentation, version control, and confidentiality notice</t>
  </si>
  <si>
    <t>Instructions</t>
  </si>
  <si>
    <t>How to use the model, colour coding legend, and navigation guide</t>
  </si>
  <si>
    <t>Index</t>
  </si>
  <si>
    <t>Clickable table of contents with hyperlinks to each worksheet</t>
  </si>
  <si>
    <t>Weekly cash receipts and payments for 13 weeks — the primary planning tool</t>
  </si>
  <si>
    <t>Forecast vs. actual comparison updated weekly from bank statements</t>
  </si>
  <si>
    <t>Checks</t>
  </si>
  <si>
    <t>Error checks, reconciliation controls, and global status dashboard</t>
  </si>
  <si>
    <t>Dashboard</t>
  </si>
  <si>
    <t>Executive summary, KPIs, and presentation-ready cash flow chart</t>
  </si>
  <si>
    <t>KEY ASSUMPTIONS</t>
  </si>
  <si>
    <t>•  All figures are on a cash basis (receipts when received, payments when paid)</t>
  </si>
  <si>
    <t>•  Opening cash balance should reflect actual bank statement balance</t>
  </si>
  <si>
    <t>•  Minimum cash buffer represents the desired liquidity cushion (≥1 month gross burn)</t>
  </si>
  <si>
    <t>•  Week start dates are Mondays; each week covers 7 calendar days</t>
  </si>
  <si>
    <t>•  Currency denomination: GBP (£) — adjust formatting if different currency required</t>
  </si>
  <si>
    <t>CHANGE LOG</t>
  </si>
  <si>
    <t>Version</t>
  </si>
  <si>
    <t>Date / Author / Description</t>
  </si>
  <si>
    <t>Initial release — CrunchSpark.com — 13-week cash flow forecast template</t>
  </si>
  <si>
    <t>LIMITATIONS &amp; DISCLAIMERS</t>
  </si>
  <si>
    <t>This model is provided for planning and analysis purposes only. It does not constitute financial advice.</t>
  </si>
  <si>
    <t>Forecasts are based on management assumptions and are inherently uncertain. Actual results may differ</t>
  </si>
  <si>
    <t>materially from projections. Users should exercise independent judgement and seek professional advice</t>
  </si>
  <si>
    <t>where appropriate. This document is confidential and intended solely for the named recipient(s).</t>
  </si>
  <si>
    <t>MODEL INSTRUCTIONS</t>
  </si>
  <si>
    <t>13-Week Cash Flow Forecast  |  www.CrunchSpark.com</t>
  </si>
  <si>
    <t>1. COLOUR CODING CONVENTION</t>
  </si>
  <si>
    <t>Colour</t>
  </si>
  <si>
    <t>Convention</t>
  </si>
  <si>
    <t>Example</t>
  </si>
  <si>
    <t>Blue text</t>
  </si>
  <si>
    <t>Manual input — user-entered assumption or data point</t>
  </si>
  <si>
    <t>Black text</t>
  </si>
  <si>
    <t>Formula — calculated value, do not overwrite</t>
  </si>
  <si>
    <t>=SUM(B10:B13)</t>
  </si>
  <si>
    <t>Green text</t>
  </si>
  <si>
    <t>Cross-sheet link — value pulled from another worksheet</t>
  </si>
  <si>
    <t>='Forecast'!B14</t>
  </si>
  <si>
    <t>Grey text</t>
  </si>
  <si>
    <t>Inactive / optional — not currently in use</t>
  </si>
  <si>
    <t>n/a</t>
  </si>
  <si>
    <t>Red text</t>
  </si>
  <si>
    <t>Error check / flag — review immediately if non-zero or FAIL</t>
  </si>
  <si>
    <t>FAIL</t>
  </si>
  <si>
    <t>Yellow highlight</t>
  </si>
  <si>
    <t>Key assumption — requires attention or sign-off</t>
  </si>
  <si>
    <t>2. HOW TO USE THIS MODEL</t>
  </si>
  <si>
    <t>Step 1</t>
  </si>
  <si>
    <t>Enter your company name and opening cash balance (from bank statement) in the Forecast tab header cells (blue inputs).</t>
  </si>
  <si>
    <t>Step 2</t>
  </si>
  <si>
    <t>Set the minimum cash buffer (≥1 month of gross burn rate) in the designated input cell.</t>
  </si>
  <si>
    <t>Step 3</t>
  </si>
  <si>
    <t>Enter the Monday start date for each of the 13 weeks in Row 7 of the Forecast sheet.</t>
  </si>
  <si>
    <t>Step 4</t>
  </si>
  <si>
    <t>Input weekly cash receipts by category (Sales, Contract, Other). Use cash received, not invoiced amounts.</t>
  </si>
  <si>
    <t>Step 5</t>
  </si>
  <si>
    <t>Enter weekly payments: Payroll on pay dates, Rent on quarter dates, Suppliers on payment run dates, VAT on return dates.</t>
  </si>
  <si>
    <t>Step 6</t>
  </si>
  <si>
    <t>Review Net Cash Flow and Closing Balance rows. Identify any weeks where balance falls below the minimum buffer.</t>
  </si>
  <si>
    <t>Step 7</t>
  </si>
  <si>
    <t>Address shortfall weeks: accelerate receipts, defer discretionary payments, or arrange credit facility drawdown.</t>
  </si>
  <si>
    <t>Step 8</t>
  </si>
  <si>
    <t>Each week, update the Variance sheet with actual receipts and payments from your bank statement.</t>
  </si>
  <si>
    <t>Step 9</t>
  </si>
  <si>
    <t>Roll forward weekly: remove Week 1, add new Week 13, carry actual closing balance as new opening balance.</t>
  </si>
  <si>
    <t>Step 10</t>
  </si>
  <si>
    <t>Review the Checks tab to confirm all reconciliation controls pass before distributing the model.</t>
  </si>
  <si>
    <t>3. NAVIGATION GUIDE</t>
  </si>
  <si>
    <t>Section</t>
  </si>
  <si>
    <t>Tabs</t>
  </si>
  <si>
    <t>Purpose</t>
  </si>
  <si>
    <t>Documentation</t>
  </si>
  <si>
    <t>Cover, Instructions, Index</t>
  </si>
  <si>
    <t>Model overview, usage guide, and tab navigation</t>
  </si>
  <si>
    <t>Inputs &amp; Calculations</t>
  </si>
  <si>
    <t>Weekly cash inflows, outflows, and balance projections</t>
  </si>
  <si>
    <t>Tracking</t>
  </si>
  <si>
    <t>Forecast vs. actual comparison and variance analysis</t>
  </si>
  <si>
    <t>Controls</t>
  </si>
  <si>
    <t>Error checks, reconciliation controls, and integrity flags</t>
  </si>
  <si>
    <t>Outputs</t>
  </si>
  <si>
    <t>Executive summary KPIs, charts, and presentation-ready output</t>
  </si>
  <si>
    <t>4. CALCULATION SETTINGS</t>
  </si>
  <si>
    <t>•  Calculation mode: Automatic (recommended). No circular references in this model.</t>
  </si>
  <si>
    <t>•  Do not overwrite formula cells (black text). Only modify blue input cells.</t>
  </si>
  <si>
    <t>•  Category labels may be renamed to match your business without affecting calculations.</t>
  </si>
  <si>
    <t>5. PRINTING GUIDANCE</t>
  </si>
  <si>
    <t>•  Forecast tab: Print area set to A1:O32. Landscape orientation recommended.</t>
  </si>
  <si>
    <t>•  Dashboard tab: Designed for A3/A4 landscape, single page.</t>
  </si>
  <si>
    <t>•  Scale to fit: 1 page wide by 1 page tall for all output tabs.</t>
  </si>
  <si>
    <t>6. CONTACT &amp; OWNERSHIP</t>
  </si>
  <si>
    <t>Model Owner:</t>
  </si>
  <si>
    <t>Contact:</t>
  </si>
  <si>
    <t>[Enter contact email]</t>
  </si>
  <si>
    <t>Distribution:</t>
  </si>
  <si>
    <t>Restricted — authorised recipients only</t>
  </si>
  <si>
    <t>TAB INDEX</t>
  </si>
  <si>
    <t>Clickable navigation  —  click any tab name to navigate directly</t>
  </si>
  <si>
    <t>DOCUMENTATION</t>
  </si>
  <si>
    <t>#</t>
  </si>
  <si>
    <t>Tab Name</t>
  </si>
  <si>
    <t>Category</t>
  </si>
  <si>
    <t>Model documentation, version control, confidentiality notice, and change log</t>
  </si>
  <si>
    <t>Colour coding legend, step-by-step usage guide, navigation, and printing guidance</t>
  </si>
  <si>
    <t>This page — clickable table of contents for all worksheets</t>
  </si>
  <si>
    <t>INPUTS &amp; CALCULATIONS</t>
  </si>
  <si>
    <t>Inputs / Calculations</t>
  </si>
  <si>
    <t>Weekly cash receipts, payments, and rolling balance for 13 weeks with total column</t>
  </si>
  <si>
    <t>TRACKING &amp; ANALYSIS</t>
  </si>
  <si>
    <t>Forecast vs. actual comparison with variance calculations for each week</t>
  </si>
  <si>
    <t>CONTROLS &amp; OUTPUTS</t>
  </si>
  <si>
    <t>Error checks, cash flow reconciliation, timeline consistency, and global status dashboard</t>
  </si>
  <si>
    <t>Executive summary, key KPIs, cash flow chart, and presentation-ready output</t>
  </si>
  <si>
    <t>All figures in £</t>
  </si>
  <si>
    <t>Total</t>
  </si>
  <si>
    <t xml:space="preserve">  Sales receipts</t>
  </si>
  <si>
    <t xml:space="preserve">  Contract income</t>
  </si>
  <si>
    <t xml:space="preserve">  Other income 1</t>
  </si>
  <si>
    <t xml:space="preserve">  Other income 2</t>
  </si>
  <si>
    <t xml:space="preserve">  Payroll &amp; NI</t>
  </si>
  <si>
    <t xml:space="preserve">  Rent &amp; facilities</t>
  </si>
  <si>
    <t xml:space="preserve">  Supplier payments</t>
  </si>
  <si>
    <t xml:space="preserve">  HMRC / VAT</t>
  </si>
  <si>
    <t xml:space="preserve">  Software &amp; subscriptions</t>
  </si>
  <si>
    <t xml:space="preserve">  Marketing</t>
  </si>
  <si>
    <t xml:space="preserve">  CapEx</t>
  </si>
  <si>
    <t xml:space="preserve">  Other payments 1</t>
  </si>
  <si>
    <t xml:space="preserve">  Other payments 2</t>
  </si>
  <si>
    <t>CASH SUMMARY</t>
  </si>
  <si>
    <t>All figures in £  |  Variance = Actual − Forecast (positive = favourable)</t>
  </si>
  <si>
    <t>ERROR CHECKS &amp; CONTROLS</t>
  </si>
  <si>
    <t>All checks must show PASS before model distribution</t>
  </si>
  <si>
    <t>GLOBAL STATUS</t>
  </si>
  <si>
    <t>Overall Model Status:</t>
  </si>
  <si>
    <t>DETAILED CHECKS</t>
  </si>
  <si>
    <t>Check Description</t>
  </si>
  <si>
    <t>Result</t>
  </si>
  <si>
    <t>Status</t>
  </si>
  <si>
    <t>Details / Notes</t>
  </si>
  <si>
    <t>1. Cash Flow Reconciliation</t>
  </si>
  <si>
    <t>Opening + Net CF should equal Closing for each week</t>
  </si>
  <si>
    <t xml:space="preserve">   Week-by-week: Opening + Net CF = Closing?</t>
  </si>
  <si>
    <t>Checks all 13 weeks on Forecast sheet</t>
  </si>
  <si>
    <t>2. Total Receipts Integrity</t>
  </si>
  <si>
    <t>Sum of receipt line items should match Total Receipts row</t>
  </si>
  <si>
    <t xml:space="preserve">   Total Receipts = SUM of receipt lines?</t>
  </si>
  <si>
    <t>Cross-checks row 16 vs SUM(rows 12:15) on Forecast</t>
  </si>
  <si>
    <t>3. Total Payments Integrity</t>
  </si>
  <si>
    <t>Sum of payment line items should match Total Payments row</t>
  </si>
  <si>
    <t xml:space="preserve">   Total Payments = SUM of payment lines?</t>
  </si>
  <si>
    <t>Cross-checks row 28 vs SUM(rows 19:27) on Forecast</t>
  </si>
  <si>
    <t>4. Opening Balance Continuity</t>
  </si>
  <si>
    <t>Each week's opening should equal prior week's closing</t>
  </si>
  <si>
    <t xml:space="preserve">   Week N opening = Week N-1 closing? (Wk 2-13)</t>
  </si>
  <si>
    <t>Checks balance carry-forward integrity</t>
  </si>
  <si>
    <t>5. Net Cash Flow Consistency</t>
  </si>
  <si>
    <t>Net CF should equal Total Receipts minus Total Payments</t>
  </si>
  <si>
    <t xml:space="preserve">   Net CF = Receipts − Payments?</t>
  </si>
  <si>
    <t>Checks row 31 vs row 16 − row 28 on Forecast</t>
  </si>
  <si>
    <t>6. Variance Sheet Linkage</t>
  </si>
  <si>
    <t>Forecast columns on Variance should match Forecast sheet</t>
  </si>
  <si>
    <t xml:space="preserve">   Variance forecast cols linked to Forecast sheet?</t>
  </si>
  <si>
    <t>Checks W1 forecast Total Receipts matches Forecast!B16</t>
  </si>
  <si>
    <t>7. Total Column Integrity</t>
  </si>
  <si>
    <t>Total column (O) should equal sum of weeks B:N for flow items</t>
  </si>
  <si>
    <t xml:space="preserve">   Total col = SUM of weekly columns?</t>
  </si>
  <si>
    <t>Checks O16 = SUM(B16:N16) and O28 = SUM(B28:N28)</t>
  </si>
  <si>
    <t>EXECUTIVE DASHBOARD</t>
  </si>
  <si>
    <t>13-Week Cash Flow Forecast  |  Summary &amp; Key Performance Indicators</t>
  </si>
  <si>
    <t>KEY PERFORMANCE INDICATORS</t>
  </si>
  <si>
    <t>Total Receipts (13 weeks)</t>
  </si>
  <si>
    <t>Total Payments (13 weeks)</t>
  </si>
  <si>
    <t>Net Cash Flow (13 weeks)</t>
  </si>
  <si>
    <t>Average Weekly Net CF</t>
  </si>
  <si>
    <t>Opening Cash Balance</t>
  </si>
  <si>
    <t>Closing Cash Balance (Wk 13)</t>
  </si>
  <si>
    <t>Weeks Below Buffer</t>
  </si>
  <si>
    <t>Minimum Closing Balance</t>
  </si>
  <si>
    <t>Model Status</t>
  </si>
  <si>
    <t>WEEKLY CASH FLOW SUMMARY</t>
  </si>
  <si>
    <t>Receipts</t>
  </si>
  <si>
    <t>Payments</t>
  </si>
  <si>
    <t>Net CF</t>
  </si>
  <si>
    <t>Closing Bal.</t>
  </si>
  <si>
    <t>Buffer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</si>
</sst>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#,##0;\(#,##0\);&quot;-&quot;"/>
    <numFmt numFmtId="166" formatCode="\£#,##0;\(\£#,##0\);&quot;-&quot;"/>
  </numFmts>
  <fonts count="3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9"/>
      <color rgb="FFCC0000"/>
      <name val="Arial"/>
      <family val="2"/>
    </font>
    <font>
      <b/>
      <sz val="9"/>
      <color rgb="FFCC0000"/>
      <name val="Arial"/>
      <family val="2"/>
    </font>
    <font>
      <b/>
      <sz val="20"/>
      <color rgb="FF1B2A4A"/>
      <name val="Arial"/>
      <family val="2"/>
    </font>
    <font>
      <sz val="14"/>
      <color rgb="FF4A5568"/>
      <name val="Arial"/>
      <family val="2"/>
    </font>
    <font>
      <b/>
      <sz val="10"/>
      <color rgb="FFFFFFFF"/>
      <name val="Arial"/>
      <family val="2"/>
    </font>
    <font>
      <sz val="9"/>
      <color rgb="FF4A5568"/>
      <name val="Arial"/>
      <family val="2"/>
    </font>
    <font>
      <b/>
      <sz val="9"/>
      <color rgb="FF4A5568"/>
      <name val="Arial"/>
      <family val="2"/>
    </font>
    <font>
      <sz val="9"/>
      <color rgb="FF0000FF"/>
      <name val="Arial"/>
      <family val="2"/>
    </font>
    <font>
      <sz val="9"/>
      <color rgb="FF000000"/>
      <name val="Arial"/>
      <family val="2"/>
    </font>
    <font>
      <b/>
      <sz val="9"/>
      <color rgb="FF0000FF"/>
      <name val="Arial"/>
      <family val="2"/>
    </font>
    <font>
      <b/>
      <sz val="9"/>
      <color rgb="FFFFFFFF"/>
      <name val="Arial"/>
      <family val="2"/>
    </font>
    <font>
      <sz val="9"/>
      <color rgb="FF333333"/>
      <name val="Arial"/>
      <family val="2"/>
    </font>
    <font>
      <b/>
      <sz val="9"/>
      <color rgb="FF1B2A4A"/>
      <name val="Arial"/>
      <family val="2"/>
    </font>
    <font>
      <b/>
      <sz val="16"/>
      <color rgb="FF1B2A4A"/>
      <name val="Arial"/>
      <family val="2"/>
    </font>
    <font>
      <b/>
      <sz val="9"/>
      <color rgb="FF000000"/>
      <name val="Arial"/>
      <family val="2"/>
    </font>
    <font>
      <sz val="9"/>
      <color rgb="FF008000"/>
      <name val="Arial"/>
      <family val="2"/>
    </font>
    <font>
      <b/>
      <sz val="9"/>
      <color rgb="FF008000"/>
      <name val="Arial"/>
      <family val="2"/>
    </font>
    <font>
      <sz val="9"/>
      <color rgb="FF808080"/>
      <name val="Arial"/>
      <family val="2"/>
    </font>
    <font>
      <b/>
      <sz val="9"/>
      <color rgb="FF808080"/>
      <name val="Arial"/>
      <family val="2"/>
    </font>
    <font>
      <b/>
      <sz val="9"/>
      <color rgb="FF333333"/>
      <name val="Arial"/>
      <family val="2"/>
    </font>
    <font>
      <b/>
      <sz val="14"/>
      <color rgb="FF1B2A4A"/>
      <name val="Arial"/>
      <family val="2"/>
    </font>
    <font>
      <i/>
      <sz val="9"/>
      <color rgb="FF4A5568"/>
      <name val="Arial"/>
      <family val="2"/>
    </font>
    <font>
      <b/>
      <i/>
      <sz val="9"/>
      <color rgb="FF4A5568"/>
      <name val="Arial"/>
      <family val="2"/>
    </font>
    <font>
      <sz val="9"/>
      <color theme="1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9"/>
      <color theme="1"/>
      <name val="Arial"/>
      <family val="2"/>
    </font>
    <font>
      <b/>
      <sz val="11"/>
      <color rgb="FF1B2A4A"/>
      <name val="Arial"/>
      <family val="2"/>
    </font>
    <font>
      <b/>
      <sz val="11"/>
      <color theme="1"/>
      <name val="Arial"/>
      <family val="2"/>
    </font>
    <font>
      <b/>
      <sz val="12"/>
      <color rgb="FF008000"/>
      <name val="Arial"/>
      <family val="2"/>
    </font>
    <font>
      <b/>
      <sz val="12"/>
      <color rgb="FFCC0000"/>
      <name val="Arial"/>
      <family val="2"/>
    </font>
    <font>
      <b/>
      <sz val="12"/>
      <color rgb="FF1B2A4A"/>
      <name val="Arial"/>
      <family val="2"/>
    </font>
    <font>
      <b/>
      <sz val="12"/>
      <color rgb="FF808080"/>
      <name val="Arial"/>
      <family val="2"/>
    </font>
    <font>
      <b/>
      <sz val="10"/>
      <color rgb="FF008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B2A4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9E6"/>
        <bgColor indexed="64"/>
      </patternFill>
    </fill>
    <fill>
      <patternFill patternType="solid">
        <fgColor rgb="FFF7F8FA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rgb="FF1B2A4A"/>
      </bottom>
      <diagonal/>
    </border>
    <border>
      <left/>
      <right/>
      <top/>
      <bottom style="thin">
        <color rgb="FF1B2A4A"/>
      </bottom>
      <diagonal/>
    </border>
    <border>
      <left/>
      <right/>
      <top style="medium">
        <color rgb="FF1B2A4A"/>
      </top>
      <bottom/>
      <diagonal/>
    </border>
    <border>
      <left/>
      <right/>
      <top style="thin">
        <color rgb="FF1B2A4A"/>
      </top>
      <bottom style="thin">
        <color rgb="FFD1D5DB"/>
      </bottom>
      <diagonal/>
    </border>
    <border>
      <left/>
      <right/>
      <top style="thin">
        <color rgb="FF1B2A4A"/>
      </top>
      <bottom/>
      <diagonal/>
    </border>
    <border>
      <left/>
      <right/>
      <top style="thin">
        <color rgb="FFD1D5DB"/>
      </top>
      <bottom style="thin">
        <color rgb="FFD1D5DB"/>
      </bottom>
      <diagonal/>
    </border>
    <border>
      <left/>
      <right/>
      <top style="thin">
        <color rgb="FFD1D5DB"/>
      </top>
      <bottom/>
      <diagonal/>
    </border>
    <border>
      <left/>
      <right/>
      <top style="thin">
        <color rgb="FF1B2A4A"/>
      </top>
      <bottom style="thin">
        <color rgb="FFE5E7EB"/>
      </bottom>
      <diagonal/>
    </border>
    <border>
      <left/>
      <right/>
      <top style="thin">
        <color rgb="FFE5E7EB"/>
      </top>
      <bottom style="thin">
        <color rgb="FFE5E7EB"/>
      </bottom>
      <diagonal/>
    </border>
    <border>
      <left/>
      <right/>
      <top style="thin">
        <color rgb="FFE5E7EB"/>
      </top>
      <bottom/>
      <diagonal/>
    </border>
    <border>
      <left/>
      <right/>
      <top/>
      <bottom style="thin">
        <color rgb="FFE5E7EB"/>
      </bottom>
      <diagonal/>
    </border>
    <border>
      <left/>
      <right/>
      <top style="thin">
        <color rgb="FF1B2A4A"/>
      </top>
      <bottom style="thin">
        <color rgb="FF1B2A4A"/>
      </bottom>
      <diagonal/>
    </border>
    <border>
      <left/>
      <right/>
      <top/>
      <bottom style="thin">
        <color rgb="FFD1D5DB"/>
      </bottom>
      <diagonal/>
    </border>
    <border>
      <left/>
      <right/>
      <top style="thin">
        <color rgb="FF1B2A4A"/>
      </top>
      <bottom style="medium">
        <color rgb="FF1B2A4A"/>
      </bottom>
      <diagonal/>
    </border>
    <border>
      <left/>
      <right/>
      <top/>
      <bottom style="double">
        <color rgb="FF1B2A4A"/>
      </bottom>
      <diagonal/>
    </border>
    <border>
      <left/>
      <right/>
      <top style="thin">
        <color rgb="FF1B2A4A"/>
      </top>
      <bottom style="double">
        <color rgb="FF1B2A4A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2" borderId="0" xfId="0" applyFont="1" applyFill="1"/>
    <xf numFmtId="0" fontId="6" fillId="2" borderId="1" xfId="0" applyFont="1" applyFill="1" applyBorder="1" applyAlignment="1">
      <alignment horizontal="left"/>
    </xf>
    <xf numFmtId="0" fontId="0" fillId="2" borderId="0" xfId="0" applyFill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4" fillId="0" borderId="2" xfId="0" applyFont="1" applyBorder="1"/>
    <xf numFmtId="0" fontId="3" fillId="0" borderId="3" xfId="0" applyFont="1" applyBorder="1" applyAlignment="1">
      <alignment horizontal="center"/>
    </xf>
    <xf numFmtId="0" fontId="0" fillId="0" borderId="3" xfId="0" applyBorder="1"/>
    <xf numFmtId="0" fontId="14" fillId="0" borderId="0" xfId="0" applyFont="1" applyBorder="1"/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3" fillId="0" borderId="7" xfId="0" applyFont="1" applyBorder="1"/>
    <xf numFmtId="0" fontId="15" fillId="0" borderId="0" xfId="0" applyFont="1"/>
    <xf numFmtId="0" fontId="11" fillId="0" borderId="5" xfId="0" applyFont="1" applyBorder="1"/>
    <xf numFmtId="0" fontId="13" fillId="0" borderId="9" xfId="0" applyFont="1" applyBorder="1"/>
    <xf numFmtId="3" fontId="9" fillId="0" borderId="5" xfId="0" applyNumberFormat="1" applyFont="1" applyBorder="1"/>
    <xf numFmtId="0" fontId="16" fillId="0" borderId="10" xfId="0" applyFont="1" applyBorder="1"/>
    <xf numFmtId="0" fontId="13" fillId="0" borderId="10" xfId="0" applyFont="1" applyBorder="1"/>
    <xf numFmtId="0" fontId="10" fillId="0" borderId="10" xfId="0" quotePrefix="1" applyFont="1" applyBorder="1"/>
    <xf numFmtId="0" fontId="19" fillId="0" borderId="0" xfId="0" applyFont="1"/>
    <xf numFmtId="0" fontId="18" fillId="0" borderId="10" xfId="0" applyFont="1" applyBorder="1"/>
    <xf numFmtId="0" fontId="13" fillId="0" borderId="9" xfId="0" applyFont="1" applyFill="1" applyBorder="1"/>
    <xf numFmtId="0" fontId="17" fillId="0" borderId="10" xfId="0" quotePrefix="1" applyFont="1" applyBorder="1"/>
    <xf numFmtId="0" fontId="20" fillId="0" borderId="10" xfId="0" applyFont="1" applyBorder="1"/>
    <xf numFmtId="0" fontId="13" fillId="0" borderId="10" xfId="0" applyFont="1" applyFill="1" applyBorder="1"/>
    <xf numFmtId="0" fontId="19" fillId="0" borderId="10" xfId="0" applyFont="1" applyBorder="1"/>
    <xf numFmtId="0" fontId="21" fillId="0" borderId="0" xfId="0" applyFont="1"/>
    <xf numFmtId="0" fontId="3" fillId="0" borderId="10" xfId="0" applyFont="1" applyBorder="1"/>
    <xf numFmtId="0" fontId="21" fillId="3" borderId="9" xfId="0" applyFont="1" applyFill="1" applyBorder="1"/>
    <xf numFmtId="3" fontId="9" fillId="3" borderId="9" xfId="0" applyNumberFormat="1" applyFont="1" applyFill="1" applyBorder="1"/>
    <xf numFmtId="0" fontId="6" fillId="2" borderId="0" xfId="0" applyFont="1" applyFill="1" applyBorder="1"/>
    <xf numFmtId="0" fontId="14" fillId="0" borderId="0" xfId="0" applyFont="1" applyFill="1" applyBorder="1"/>
    <xf numFmtId="0" fontId="13" fillId="0" borderId="11" xfId="0" applyFont="1" applyFill="1" applyBorder="1"/>
    <xf numFmtId="0" fontId="13" fillId="0" borderId="11" xfId="0" applyFont="1" applyBorder="1"/>
    <xf numFmtId="0" fontId="13" fillId="0" borderId="0" xfId="0" applyFont="1" applyBorder="1"/>
    <xf numFmtId="0" fontId="1" fillId="0" borderId="5" xfId="1" applyBorder="1"/>
    <xf numFmtId="0" fontId="1" fillId="0" borderId="10" xfId="1" applyBorder="1"/>
    <xf numFmtId="0" fontId="1" fillId="0" borderId="9" xfId="1" applyBorder="1"/>
    <xf numFmtId="0" fontId="1" fillId="0" borderId="11" xfId="1" applyFill="1" applyBorder="1"/>
    <xf numFmtId="0" fontId="1" fillId="0" borderId="11" xfId="1" applyBorder="1"/>
    <xf numFmtId="0" fontId="1" fillId="0" borderId="0" xfId="1" applyBorder="1"/>
    <xf numFmtId="0" fontId="22" fillId="0" borderId="0" xfId="0" applyFont="1"/>
    <xf numFmtId="0" fontId="23" fillId="0" borderId="0" xfId="0" applyFont="1"/>
    <xf numFmtId="0" fontId="9" fillId="0" borderId="0" xfId="0" applyFont="1" applyBorder="1"/>
    <xf numFmtId="165" fontId="9" fillId="4" borderId="12" xfId="0" applyNumberFormat="1" applyFont="1" applyFill="1" applyBorder="1"/>
    <xf numFmtId="165" fontId="9" fillId="4" borderId="5" xfId="0" applyNumberFormat="1" applyFont="1" applyFill="1" applyBorder="1"/>
    <xf numFmtId="0" fontId="12" fillId="2" borderId="0" xfId="0" applyFont="1" applyFill="1"/>
    <xf numFmtId="0" fontId="12" fillId="2" borderId="0" xfId="0" applyFont="1" applyFill="1" applyAlignment="1">
      <alignment horizontal="center"/>
    </xf>
    <xf numFmtId="0" fontId="24" fillId="0" borderId="13" xfId="0" applyFont="1" applyBorder="1"/>
    <xf numFmtId="0" fontId="9" fillId="0" borderId="0" xfId="0" applyFont="1" applyAlignment="1">
      <alignment horizontal="center"/>
    </xf>
    <xf numFmtId="14" fontId="9" fillId="0" borderId="13" xfId="0" applyNumberFormat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14" fillId="0" borderId="1" xfId="0" applyFont="1" applyBorder="1"/>
    <xf numFmtId="0" fontId="25" fillId="0" borderId="1" xfId="0" applyFont="1" applyBorder="1"/>
    <xf numFmtId="0" fontId="0" fillId="0" borderId="1" xfId="0" applyBorder="1"/>
    <xf numFmtId="0" fontId="14" fillId="0" borderId="14" xfId="0" applyFont="1" applyBorder="1"/>
    <xf numFmtId="165" fontId="9" fillId="0" borderId="0" xfId="0" applyNumberFormat="1" applyFont="1" applyAlignment="1">
      <alignment horizontal="center"/>
    </xf>
    <xf numFmtId="165" fontId="16" fillId="0" borderId="0" xfId="0" applyNumberFormat="1" applyFont="1" applyAlignment="1">
      <alignment horizontal="center"/>
    </xf>
    <xf numFmtId="165" fontId="16" fillId="0" borderId="14" xfId="0" applyNumberFormat="1" applyFont="1" applyBorder="1" applyAlignment="1">
      <alignment horizontal="center"/>
    </xf>
    <xf numFmtId="0" fontId="12" fillId="2" borderId="1" xfId="0" applyFont="1" applyFill="1" applyBorder="1"/>
    <xf numFmtId="0" fontId="0" fillId="2" borderId="1" xfId="0" applyFill="1" applyBorder="1"/>
    <xf numFmtId="165" fontId="0" fillId="0" borderId="0" xfId="0" applyNumberFormat="1"/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/>
    </xf>
    <xf numFmtId="165" fontId="14" fillId="0" borderId="1" xfId="0" applyNumberFormat="1" applyFont="1" applyBorder="1" applyAlignment="1">
      <alignment horizontal="center"/>
    </xf>
    <xf numFmtId="165" fontId="19" fillId="0" borderId="0" xfId="0" applyNumberFormat="1" applyFont="1" applyAlignment="1">
      <alignment horizontal="center"/>
    </xf>
    <xf numFmtId="165" fontId="14" fillId="0" borderId="1" xfId="0" applyNumberFormat="1" applyFont="1" applyFill="1" applyBorder="1" applyAlignment="1">
      <alignment horizontal="center"/>
    </xf>
    <xf numFmtId="165" fontId="14" fillId="0" borderId="15" xfId="0" applyNumberFormat="1" applyFont="1" applyBorder="1" applyAlignment="1">
      <alignment horizontal="center"/>
    </xf>
    <xf numFmtId="165" fontId="16" fillId="0" borderId="16" xfId="0" applyNumberFormat="1" applyFont="1" applyBorder="1" applyAlignment="1">
      <alignment horizontal="center"/>
    </xf>
    <xf numFmtId="165" fontId="9" fillId="5" borderId="0" xfId="0" applyNumberFormat="1" applyFont="1" applyFill="1" applyAlignment="1">
      <alignment horizontal="center"/>
    </xf>
    <xf numFmtId="0" fontId="17" fillId="0" borderId="0" xfId="0" applyFont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4" fillId="0" borderId="15" xfId="0" applyFont="1" applyFill="1" applyBorder="1" applyAlignment="1">
      <alignment horizontal="center"/>
    </xf>
    <xf numFmtId="0" fontId="29" fillId="0" borderId="0" xfId="0" applyFont="1"/>
    <xf numFmtId="0" fontId="14" fillId="0" borderId="2" xfId="0" applyFont="1" applyBorder="1" applyAlignment="1">
      <alignment horizontal="center"/>
    </xf>
    <xf numFmtId="0" fontId="7" fillId="0" borderId="11" xfId="0" applyFont="1" applyBorder="1"/>
    <xf numFmtId="0" fontId="7" fillId="0" borderId="0" xfId="0" applyFont="1" applyFill="1" applyBorder="1"/>
    <xf numFmtId="0" fontId="7" fillId="0" borderId="11" xfId="0" applyFont="1" applyFill="1" applyBorder="1"/>
    <xf numFmtId="165" fontId="2" fillId="0" borderId="11" xfId="0" applyNumberFormat="1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30" fillId="0" borderId="0" xfId="0" applyFont="1" applyAlignment="1">
      <alignment horizontal="center"/>
    </xf>
    <xf numFmtId="166" fontId="31" fillId="0" borderId="11" xfId="0" applyNumberFormat="1" applyFont="1" applyBorder="1" applyAlignment="1">
      <alignment horizontal="right"/>
    </xf>
    <xf numFmtId="166" fontId="32" fillId="0" borderId="11" xfId="0" applyNumberFormat="1" applyFont="1" applyBorder="1" applyAlignment="1">
      <alignment horizontal="right"/>
    </xf>
    <xf numFmtId="166" fontId="33" fillId="0" borderId="11" xfId="0" applyNumberFormat="1" applyFont="1" applyBorder="1" applyAlignment="1">
      <alignment horizontal="right"/>
    </xf>
    <xf numFmtId="166" fontId="34" fillId="0" borderId="11" xfId="0" applyNumberFormat="1" applyFont="1" applyBorder="1" applyAlignment="1">
      <alignment horizontal="right"/>
    </xf>
    <xf numFmtId="0" fontId="32" fillId="0" borderId="11" xfId="0" applyFont="1" applyBorder="1" applyAlignment="1">
      <alignment horizontal="right"/>
    </xf>
    <xf numFmtId="0" fontId="35" fillId="0" borderId="11" xfId="0" applyFont="1" applyBorder="1" applyAlignment="1">
      <alignment horizontal="right"/>
    </xf>
    <xf numFmtId="0" fontId="14" fillId="0" borderId="0" xfId="0" applyFont="1" applyBorder="1" applyAlignment="1">
      <alignment horizontal="center"/>
    </xf>
    <xf numFmtId="165" fontId="17" fillId="0" borderId="8" xfId="0" applyNumberFormat="1" applyFont="1" applyBorder="1" applyAlignment="1">
      <alignment horizontal="center"/>
    </xf>
    <xf numFmtId="165" fontId="18" fillId="0" borderId="8" xfId="0" applyNumberFormat="1" applyFont="1" applyBorder="1" applyAlignment="1">
      <alignment horizontal="center"/>
    </xf>
    <xf numFmtId="0" fontId="14" fillId="0" borderId="14" xfId="0" applyFont="1" applyFill="1" applyBorder="1"/>
    <xf numFmtId="165" fontId="17" fillId="0" borderId="5" xfId="0" applyNumberFormat="1" applyFont="1" applyBorder="1" applyAlignment="1">
      <alignment horizontal="center"/>
    </xf>
    <xf numFmtId="165" fontId="14" fillId="0" borderId="14" xfId="0" applyNumberFormat="1" applyFont="1" applyBorder="1" applyAlignment="1">
      <alignment horizontal="center"/>
    </xf>
    <xf numFmtId="165" fontId="18" fillId="0" borderId="5" xfId="0" applyNumberFormat="1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70"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b/>
        <i val="0"/>
        <color rgb="FFCC0000"/>
      </font>
      <fill>
        <patternFill patternType="solid">
          <fgColor indexed="64"/>
          <bgColor rgb="FFFCE8E6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  <dxf>
      <font>
        <color rgb="FFCC0000"/>
      </font>
      <fill>
        <patternFill patternType="solid">
          <fgColor indexed="64"/>
          <bgColor rgb="FFFCE8E6"/>
        </patternFill>
      </fill>
    </dxf>
    <dxf>
      <font>
        <color rgb="FF137333"/>
      </font>
      <fill>
        <patternFill patternType="solid">
          <fgColor indexed="64"/>
          <bgColor rgb="FFE6F4EA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rgbClr val="1B2A4A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Weekly Cash Flow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rgbClr val="1B2A4A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Dashboard!$C$19</c:f>
              <c:strCache>
                <c:ptCount val="1"/>
                <c:pt idx="0">
                  <c:v>Receipts</c:v>
                </c:pt>
              </c:strCache>
            </c:strRef>
          </c:tx>
          <c:spPr>
            <a:ln w="25400" cap="rnd">
              <a:solidFill>
                <a:srgbClr val="34A853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34A853"/>
                </a:solidFill>
                <a:prstDash val="solid"/>
              </a:ln>
              <a:effectLst/>
            </c:spPr>
          </c:marker>
          <c:cat>
            <c:strRef>
              <c:f>Dashboard!$B$20:$B$32</c:f>
              <c:strCache>
                <c:ptCount val="13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</c:strCache>
            </c:strRef>
          </c:cat>
          <c:val>
            <c:numRef>
              <c:f>Dashboard!$C$20:$C$32</c:f>
              <c:numCache>
                <c:formatCode>#,##0;\(#,##0\);"-"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B5-FC41-9743-487D50A12325}"/>
            </c:ext>
          </c:extLst>
        </c:ser>
        <c:ser>
          <c:idx val="1"/>
          <c:order val="1"/>
          <c:tx>
            <c:strRef>
              <c:f>Dashboard!$D$19</c:f>
              <c:strCache>
                <c:ptCount val="1"/>
                <c:pt idx="0">
                  <c:v>Payments</c:v>
                </c:pt>
              </c:strCache>
            </c:strRef>
          </c:tx>
          <c:spPr>
            <a:ln w="25400" cap="rnd">
              <a:solidFill>
                <a:srgbClr val="EA4335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EA4335"/>
                </a:solidFill>
                <a:prstDash val="solid"/>
              </a:ln>
              <a:effectLst/>
            </c:spPr>
          </c:marker>
          <c:cat>
            <c:strRef>
              <c:f>Dashboard!$B$20:$B$32</c:f>
              <c:strCache>
                <c:ptCount val="13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</c:strCache>
            </c:strRef>
          </c:cat>
          <c:val>
            <c:numRef>
              <c:f>Dashboard!$D$20:$D$32</c:f>
              <c:numCache>
                <c:formatCode>#,##0;\(#,##0\);"-"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B5-FC41-9743-487D50A12325}"/>
            </c:ext>
          </c:extLst>
        </c:ser>
        <c:ser>
          <c:idx val="2"/>
          <c:order val="2"/>
          <c:tx>
            <c:strRef>
              <c:f>Dashboard!$E$19</c:f>
              <c:strCache>
                <c:ptCount val="1"/>
                <c:pt idx="0">
                  <c:v>Net CF</c:v>
                </c:pt>
              </c:strCache>
            </c:strRef>
          </c:tx>
          <c:spPr>
            <a:ln w="25400" cap="rnd">
              <a:solidFill>
                <a:srgbClr val="4285F4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4285F4"/>
                </a:solidFill>
                <a:prstDash val="solid"/>
              </a:ln>
              <a:effectLst/>
            </c:spPr>
          </c:marker>
          <c:cat>
            <c:strRef>
              <c:f>Dashboard!$B$20:$B$32</c:f>
              <c:strCache>
                <c:ptCount val="13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</c:strCache>
            </c:strRef>
          </c:cat>
          <c:val>
            <c:numRef>
              <c:f>Dashboard!$E$20:$E$32</c:f>
              <c:numCache>
                <c:formatCode>#,##0;\(#,##0\);"-"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B5-FC41-9743-487D50A12325}"/>
            </c:ext>
          </c:extLst>
        </c:ser>
        <c:ser>
          <c:idx val="3"/>
          <c:order val="3"/>
          <c:tx>
            <c:strRef>
              <c:f>Dashboard!$F$19</c:f>
              <c:strCache>
                <c:ptCount val="1"/>
                <c:pt idx="0">
                  <c:v>Closing Bal.</c:v>
                </c:pt>
              </c:strCache>
            </c:strRef>
          </c:tx>
          <c:spPr>
            <a:ln w="25400" cap="rnd">
              <a:solidFill>
                <a:srgbClr val="1B2A4A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1B2A4A"/>
                </a:solidFill>
                <a:prstDash val="solid"/>
              </a:ln>
              <a:effectLst/>
            </c:spPr>
          </c:marker>
          <c:cat>
            <c:strRef>
              <c:f>Dashboard!$B$20:$B$32</c:f>
              <c:strCache>
                <c:ptCount val="13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</c:strCache>
            </c:strRef>
          </c:cat>
          <c:val>
            <c:numRef>
              <c:f>Dashboard!$F$20:$F$32</c:f>
              <c:numCache>
                <c:formatCode>#,##0;\(#,##0\);"-"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B5-FC41-9743-487D50A12325}"/>
            </c:ext>
          </c:extLst>
        </c:ser>
        <c:ser>
          <c:idx val="4"/>
          <c:order val="4"/>
          <c:tx>
            <c:strRef>
              <c:f>Dashboard!$G$19</c:f>
              <c:strCache>
                <c:ptCount val="1"/>
                <c:pt idx="0">
                  <c:v>Buffer</c:v>
                </c:pt>
              </c:strCache>
            </c:strRef>
          </c:tx>
          <c:spPr>
            <a:ln w="25400" cap="rnd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FFFFFF"/>
              </a:solidFill>
              <a:ln w="9525">
                <a:solidFill>
                  <a:srgbClr val="808080"/>
                </a:solidFill>
                <a:prstDash val="solid"/>
              </a:ln>
              <a:effectLst/>
            </c:spPr>
          </c:marker>
          <c:cat>
            <c:strRef>
              <c:f>Dashboard!$B$20:$B$32</c:f>
              <c:strCache>
                <c:ptCount val="13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  <c:pt idx="4">
                  <c:v>Week 5</c:v>
                </c:pt>
                <c:pt idx="5">
                  <c:v>Week 6</c:v>
                </c:pt>
                <c:pt idx="6">
                  <c:v>Week 7</c:v>
                </c:pt>
                <c:pt idx="7">
                  <c:v>Week 8</c:v>
                </c:pt>
                <c:pt idx="8">
                  <c:v>Week 9</c:v>
                </c:pt>
                <c:pt idx="9">
                  <c:v>Week 10</c:v>
                </c:pt>
                <c:pt idx="10">
                  <c:v>Week 11</c:v>
                </c:pt>
                <c:pt idx="11">
                  <c:v>Week 12</c:v>
                </c:pt>
                <c:pt idx="12">
                  <c:v>Week 13</c:v>
                </c:pt>
              </c:strCache>
            </c:strRef>
          </c:cat>
          <c:val>
            <c:numRef>
              <c:f>Dashboard!$G$20:$G$32</c:f>
              <c:numCache>
                <c:formatCode>#,##0;\(#,##0\);"-"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B5-FC41-9743-487D50A12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1592319"/>
        <c:axId val="591589183"/>
      </c:lineChart>
      <c:catAx>
        <c:axId val="591592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4A5568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1589183"/>
        <c:crosses val="autoZero"/>
        <c:auto val="1"/>
        <c:lblAlgn val="ctr"/>
        <c:lblOffset val="100"/>
        <c:noMultiLvlLbl val="0"/>
      </c:catAx>
      <c:valAx>
        <c:axId val="591589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4A5568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1592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rgbClr val="D1D5DB"/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0</xdr:rowOff>
    </xdr:from>
    <xdr:to>
      <xdr:col>7</xdr:col>
      <xdr:colOff>0</xdr:colOff>
      <xdr:row>52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7D67E2-D27A-4637-D00D-84ACF91ACB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1CCE87C-5885-FC4F-A58D-A5033C3B7768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1bc08e39-5d16-49ac-b8e3-237faa118a8f&quot;"/>
  </we:properties>
  <we:bindings/>
  <we:snapshot xmlns:r="http://schemas.openxmlformats.org/officeDocument/2006/relationships"/>
</we:webextension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26FF1-AE79-B746-B366-82B2A2AC3CF3}">
  <sheetPr>
    <tabColor rgb="FF1B2A4A"/>
  </sheetPr>
  <dimension ref="B1:C53"/>
  <sheetViews>
    <sheetView showGridLines="0" tabSelected="1" workbookViewId="0">
      <selection activeCell="C18" sqref="C18"/>
    </sheetView>
  </sheetViews>
  <sheetFormatPr baseColWidth="10" defaultRowHeight="16" x14ac:dyDescent="0.2"/>
  <cols>
    <col min="1" max="1" width="5" customWidth="1"/>
    <col min="2" max="2" width="75.33203125" bestFit="1" customWidth="1"/>
    <col min="3" max="3" width="54.1640625" bestFit="1" customWidth="1"/>
  </cols>
  <sheetData>
    <row r="1" spans="2:3" ht="17" thickBot="1" x14ac:dyDescent="0.25"/>
    <row r="2" spans="2:3" x14ac:dyDescent="0.2">
      <c r="B2" s="15" t="s">
        <v>69</v>
      </c>
      <c r="C2" s="16"/>
    </row>
    <row r="4" spans="2:3" ht="25" x14ac:dyDescent="0.25">
      <c r="B4" s="2" t="s">
        <v>2</v>
      </c>
    </row>
    <row r="5" spans="2:3" ht="18" x14ac:dyDescent="0.2">
      <c r="B5" s="3" t="s">
        <v>70</v>
      </c>
    </row>
    <row r="8" spans="2:3" ht="17" thickBot="1" x14ac:dyDescent="0.25">
      <c r="B8" s="5" t="s">
        <v>71</v>
      </c>
      <c r="C8" s="6"/>
    </row>
    <row r="10" spans="2:3" x14ac:dyDescent="0.2">
      <c r="B10" s="8" t="s">
        <v>72</v>
      </c>
      <c r="C10" s="9" t="s">
        <v>73</v>
      </c>
    </row>
    <row r="11" spans="2:3" x14ac:dyDescent="0.2">
      <c r="B11" s="8" t="s">
        <v>74</v>
      </c>
      <c r="C11" s="10" t="s">
        <v>75</v>
      </c>
    </row>
    <row r="12" spans="2:3" x14ac:dyDescent="0.2">
      <c r="B12" s="8" t="s">
        <v>76</v>
      </c>
      <c r="C12" s="9">
        <v>1</v>
      </c>
    </row>
    <row r="13" spans="2:3" x14ac:dyDescent="0.2">
      <c r="B13" s="8" t="s">
        <v>77</v>
      </c>
      <c r="C13" s="10" t="s">
        <v>78</v>
      </c>
    </row>
    <row r="14" spans="2:3" x14ac:dyDescent="0.2">
      <c r="B14" s="8" t="s">
        <v>79</v>
      </c>
      <c r="C14" s="9" t="s">
        <v>80</v>
      </c>
    </row>
    <row r="15" spans="2:3" x14ac:dyDescent="0.2">
      <c r="B15" s="8" t="s">
        <v>81</v>
      </c>
      <c r="C15" s="9" t="s">
        <v>82</v>
      </c>
    </row>
    <row r="16" spans="2:3" x14ac:dyDescent="0.2">
      <c r="B16" s="8" t="s">
        <v>83</v>
      </c>
      <c r="C16" s="11" t="s">
        <v>84</v>
      </c>
    </row>
    <row r="18" spans="2:3" x14ac:dyDescent="0.2">
      <c r="B18" s="4" t="s">
        <v>85</v>
      </c>
      <c r="C18" s="6"/>
    </row>
    <row r="20" spans="2:3" x14ac:dyDescent="0.2">
      <c r="B20" s="12" t="s">
        <v>86</v>
      </c>
    </row>
    <row r="21" spans="2:3" x14ac:dyDescent="0.2">
      <c r="B21" s="12" t="s">
        <v>87</v>
      </c>
    </row>
    <row r="22" spans="2:3" x14ac:dyDescent="0.2">
      <c r="B22" s="12" t="s">
        <v>88</v>
      </c>
    </row>
    <row r="24" spans="2:3" x14ac:dyDescent="0.2">
      <c r="B24" s="4" t="s">
        <v>89</v>
      </c>
      <c r="C24" s="6"/>
    </row>
    <row r="26" spans="2:3" x14ac:dyDescent="0.2">
      <c r="B26" s="17" t="s">
        <v>90</v>
      </c>
      <c r="C26" s="17" t="s">
        <v>91</v>
      </c>
    </row>
    <row r="27" spans="2:3" x14ac:dyDescent="0.2">
      <c r="B27" s="19" t="s">
        <v>92</v>
      </c>
      <c r="C27" s="19" t="s">
        <v>93</v>
      </c>
    </row>
    <row r="28" spans="2:3" x14ac:dyDescent="0.2">
      <c r="B28" s="21" t="s">
        <v>94</v>
      </c>
      <c r="C28" s="21" t="s">
        <v>95</v>
      </c>
    </row>
    <row r="29" spans="2:3" x14ac:dyDescent="0.2">
      <c r="B29" s="21" t="s">
        <v>96</v>
      </c>
      <c r="C29" s="21" t="s">
        <v>97</v>
      </c>
    </row>
    <row r="30" spans="2:3" x14ac:dyDescent="0.2">
      <c r="B30" s="21" t="s">
        <v>0</v>
      </c>
      <c r="C30" s="21" t="s">
        <v>98</v>
      </c>
    </row>
    <row r="31" spans="2:3" x14ac:dyDescent="0.2">
      <c r="B31" s="21" t="s">
        <v>1</v>
      </c>
      <c r="C31" s="21" t="s">
        <v>99</v>
      </c>
    </row>
    <row r="32" spans="2:3" x14ac:dyDescent="0.2">
      <c r="B32" s="21" t="s">
        <v>100</v>
      </c>
      <c r="C32" s="21" t="s">
        <v>101</v>
      </c>
    </row>
    <row r="33" spans="2:3" x14ac:dyDescent="0.2">
      <c r="B33" s="20" t="s">
        <v>102</v>
      </c>
      <c r="C33" s="20" t="s">
        <v>103</v>
      </c>
    </row>
    <row r="35" spans="2:3" x14ac:dyDescent="0.2">
      <c r="B35" s="4" t="s">
        <v>104</v>
      </c>
      <c r="C35" s="6"/>
    </row>
    <row r="37" spans="2:3" x14ac:dyDescent="0.2">
      <c r="B37" s="12" t="s">
        <v>105</v>
      </c>
    </row>
    <row r="38" spans="2:3" x14ac:dyDescent="0.2">
      <c r="B38" s="12" t="s">
        <v>106</v>
      </c>
    </row>
    <row r="39" spans="2:3" x14ac:dyDescent="0.2">
      <c r="B39" s="12" t="s">
        <v>107</v>
      </c>
    </row>
    <row r="40" spans="2:3" x14ac:dyDescent="0.2">
      <c r="B40" s="12" t="s">
        <v>108</v>
      </c>
    </row>
    <row r="41" spans="2:3" x14ac:dyDescent="0.2">
      <c r="B41" s="12" t="s">
        <v>109</v>
      </c>
    </row>
    <row r="43" spans="2:3" x14ac:dyDescent="0.2">
      <c r="B43" s="4" t="s">
        <v>110</v>
      </c>
      <c r="C43" s="6"/>
    </row>
    <row r="45" spans="2:3" x14ac:dyDescent="0.2">
      <c r="B45" s="17" t="s">
        <v>111</v>
      </c>
      <c r="C45" s="17" t="s">
        <v>112</v>
      </c>
    </row>
    <row r="46" spans="2:3" x14ac:dyDescent="0.2">
      <c r="B46" s="18">
        <v>1</v>
      </c>
      <c r="C46" s="18" t="s">
        <v>113</v>
      </c>
    </row>
    <row r="48" spans="2:3" x14ac:dyDescent="0.2">
      <c r="B48" s="4" t="s">
        <v>114</v>
      </c>
      <c r="C48" s="6"/>
    </row>
    <row r="50" spans="2:2" x14ac:dyDescent="0.2">
      <c r="B50" s="12" t="s">
        <v>115</v>
      </c>
    </row>
    <row r="51" spans="2:2" x14ac:dyDescent="0.2">
      <c r="B51" s="12" t="s">
        <v>116</v>
      </c>
    </row>
    <row r="52" spans="2:2" x14ac:dyDescent="0.2">
      <c r="B52" s="12" t="s">
        <v>117</v>
      </c>
    </row>
    <row r="53" spans="2:2" x14ac:dyDescent="0.2">
      <c r="B53" s="12" t="s">
        <v>118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B2A4A"/>
  </sheetPr>
  <dimension ref="B2:D53"/>
  <sheetViews>
    <sheetView showGridLines="0" workbookViewId="0">
      <selection activeCell="B13" sqref="B13"/>
    </sheetView>
  </sheetViews>
  <sheetFormatPr baseColWidth="10" defaultRowHeight="16" x14ac:dyDescent="0.2"/>
  <cols>
    <col min="1" max="1" width="5" customWidth="1"/>
    <col min="2" max="2" width="61.83203125" bestFit="1" customWidth="1"/>
    <col min="3" max="3" width="89" bestFit="1" customWidth="1"/>
    <col min="4" max="4" width="46.5" bestFit="1" customWidth="1"/>
  </cols>
  <sheetData>
    <row r="2" spans="2:4" ht="20" x14ac:dyDescent="0.2">
      <c r="B2" s="22" t="s">
        <v>119</v>
      </c>
    </row>
    <row r="3" spans="2:4" x14ac:dyDescent="0.2">
      <c r="B3" s="7" t="s">
        <v>120</v>
      </c>
    </row>
    <row r="5" spans="2:4" x14ac:dyDescent="0.2">
      <c r="B5" s="4" t="s">
        <v>121</v>
      </c>
      <c r="C5" s="6"/>
      <c r="D5" s="6"/>
    </row>
    <row r="7" spans="2:4" x14ac:dyDescent="0.2">
      <c r="B7" s="17" t="s">
        <v>122</v>
      </c>
      <c r="C7" s="17" t="s">
        <v>123</v>
      </c>
      <c r="D7" s="17" t="s">
        <v>124</v>
      </c>
    </row>
    <row r="8" spans="2:4" x14ac:dyDescent="0.2">
      <c r="B8" s="23" t="s">
        <v>125</v>
      </c>
      <c r="C8" s="19" t="s">
        <v>126</v>
      </c>
      <c r="D8" s="25">
        <v>10000</v>
      </c>
    </row>
    <row r="9" spans="2:4" x14ac:dyDescent="0.2">
      <c r="B9" s="26" t="s">
        <v>127</v>
      </c>
      <c r="C9" s="27" t="s">
        <v>128</v>
      </c>
      <c r="D9" s="28" t="s">
        <v>129</v>
      </c>
    </row>
    <row r="10" spans="2:4" x14ac:dyDescent="0.2">
      <c r="B10" s="30" t="s">
        <v>130</v>
      </c>
      <c r="C10" s="27" t="s">
        <v>131</v>
      </c>
      <c r="D10" s="32" t="s">
        <v>132</v>
      </c>
    </row>
    <row r="11" spans="2:4" x14ac:dyDescent="0.2">
      <c r="B11" s="33" t="s">
        <v>133</v>
      </c>
      <c r="C11" s="34" t="s">
        <v>134</v>
      </c>
      <c r="D11" s="35" t="s">
        <v>135</v>
      </c>
    </row>
    <row r="12" spans="2:4" x14ac:dyDescent="0.2">
      <c r="B12" s="37" t="s">
        <v>136</v>
      </c>
      <c r="C12" s="34" t="s">
        <v>137</v>
      </c>
      <c r="D12" s="37" t="s">
        <v>138</v>
      </c>
    </row>
    <row r="13" spans="2:4" x14ac:dyDescent="0.2">
      <c r="B13" s="38" t="s">
        <v>139</v>
      </c>
      <c r="C13" s="31" t="s">
        <v>140</v>
      </c>
      <c r="D13" s="39">
        <v>25000</v>
      </c>
    </row>
    <row r="15" spans="2:4" x14ac:dyDescent="0.2">
      <c r="B15" s="4" t="s">
        <v>141</v>
      </c>
      <c r="C15" s="6"/>
      <c r="D15" s="6"/>
    </row>
    <row r="17" spans="2:4" x14ac:dyDescent="0.2">
      <c r="B17" s="13" t="s">
        <v>142</v>
      </c>
      <c r="C17" s="12" t="s">
        <v>143</v>
      </c>
    </row>
    <row r="18" spans="2:4" x14ac:dyDescent="0.2">
      <c r="B18" s="13" t="s">
        <v>144</v>
      </c>
      <c r="C18" s="12" t="s">
        <v>145</v>
      </c>
    </row>
    <row r="19" spans="2:4" x14ac:dyDescent="0.2">
      <c r="B19" s="13" t="s">
        <v>146</v>
      </c>
      <c r="C19" s="12" t="s">
        <v>147</v>
      </c>
    </row>
    <row r="20" spans="2:4" x14ac:dyDescent="0.2">
      <c r="B20" s="13" t="s">
        <v>148</v>
      </c>
      <c r="C20" s="12" t="s">
        <v>149</v>
      </c>
    </row>
    <row r="21" spans="2:4" x14ac:dyDescent="0.2">
      <c r="B21" s="13" t="s">
        <v>150</v>
      </c>
      <c r="C21" s="12" t="s">
        <v>151</v>
      </c>
    </row>
    <row r="22" spans="2:4" x14ac:dyDescent="0.2">
      <c r="B22" s="13" t="s">
        <v>152</v>
      </c>
      <c r="C22" s="12" t="s">
        <v>153</v>
      </c>
    </row>
    <row r="23" spans="2:4" x14ac:dyDescent="0.2">
      <c r="B23" s="13" t="s">
        <v>154</v>
      </c>
      <c r="C23" s="12" t="s">
        <v>155</v>
      </c>
    </row>
    <row r="24" spans="2:4" x14ac:dyDescent="0.2">
      <c r="B24" s="13" t="s">
        <v>156</v>
      </c>
      <c r="C24" s="12" t="s">
        <v>157</v>
      </c>
    </row>
    <row r="25" spans="2:4" x14ac:dyDescent="0.2">
      <c r="B25" s="13" t="s">
        <v>158</v>
      </c>
      <c r="C25" s="12" t="s">
        <v>159</v>
      </c>
    </row>
    <row r="26" spans="2:4" x14ac:dyDescent="0.2">
      <c r="B26" s="13" t="s">
        <v>160</v>
      </c>
      <c r="C26" s="12" t="s">
        <v>161</v>
      </c>
    </row>
    <row r="28" spans="2:4" x14ac:dyDescent="0.2">
      <c r="B28" s="4" t="s">
        <v>162</v>
      </c>
      <c r="C28" s="6"/>
      <c r="D28" s="6"/>
    </row>
    <row r="30" spans="2:4" x14ac:dyDescent="0.2">
      <c r="B30" s="17" t="s">
        <v>163</v>
      </c>
      <c r="C30" s="17" t="s">
        <v>164</v>
      </c>
      <c r="D30" s="17" t="s">
        <v>165</v>
      </c>
    </row>
    <row r="31" spans="2:4" x14ac:dyDescent="0.2">
      <c r="B31" s="19" t="s">
        <v>166</v>
      </c>
      <c r="C31" s="19" t="s">
        <v>167</v>
      </c>
      <c r="D31" s="19" t="s">
        <v>168</v>
      </c>
    </row>
    <row r="32" spans="2:4" x14ac:dyDescent="0.2">
      <c r="B32" s="27" t="s">
        <v>169</v>
      </c>
      <c r="C32" s="27" t="s">
        <v>0</v>
      </c>
      <c r="D32" s="27" t="s">
        <v>170</v>
      </c>
    </row>
    <row r="33" spans="2:4" x14ac:dyDescent="0.2">
      <c r="B33" s="27" t="s">
        <v>171</v>
      </c>
      <c r="C33" s="27" t="s">
        <v>1</v>
      </c>
      <c r="D33" s="27" t="s">
        <v>172</v>
      </c>
    </row>
    <row r="34" spans="2:4" x14ac:dyDescent="0.2">
      <c r="B34" s="34" t="s">
        <v>173</v>
      </c>
      <c r="C34" s="34" t="s">
        <v>100</v>
      </c>
      <c r="D34" s="34" t="s">
        <v>174</v>
      </c>
    </row>
    <row r="35" spans="2:4" x14ac:dyDescent="0.2">
      <c r="B35" s="31" t="s">
        <v>175</v>
      </c>
      <c r="C35" s="31" t="s">
        <v>102</v>
      </c>
      <c r="D35" s="31" t="s">
        <v>176</v>
      </c>
    </row>
    <row r="37" spans="2:4" x14ac:dyDescent="0.2">
      <c r="B37" s="40" t="s">
        <v>177</v>
      </c>
      <c r="C37" s="6"/>
      <c r="D37" s="6"/>
    </row>
    <row r="39" spans="2:4" x14ac:dyDescent="0.2">
      <c r="B39" s="12" t="s">
        <v>178</v>
      </c>
    </row>
    <row r="40" spans="2:4" x14ac:dyDescent="0.2">
      <c r="B40" s="12" t="s">
        <v>179</v>
      </c>
    </row>
    <row r="41" spans="2:4" x14ac:dyDescent="0.2">
      <c r="B41" s="12" t="s">
        <v>180</v>
      </c>
    </row>
    <row r="43" spans="2:4" x14ac:dyDescent="0.2">
      <c r="B43" s="4" t="s">
        <v>181</v>
      </c>
      <c r="C43" s="6"/>
      <c r="D43" s="6"/>
    </row>
    <row r="45" spans="2:4" x14ac:dyDescent="0.2">
      <c r="B45" s="12" t="s">
        <v>182</v>
      </c>
    </row>
    <row r="46" spans="2:4" x14ac:dyDescent="0.2">
      <c r="B46" s="12" t="s">
        <v>183</v>
      </c>
    </row>
    <row r="47" spans="2:4" x14ac:dyDescent="0.2">
      <c r="B47" s="12" t="s">
        <v>184</v>
      </c>
    </row>
    <row r="49" spans="2:4" x14ac:dyDescent="0.2">
      <c r="B49" s="4" t="s">
        <v>185</v>
      </c>
      <c r="C49" s="6"/>
      <c r="D49" s="6"/>
    </row>
    <row r="51" spans="2:4" x14ac:dyDescent="0.2">
      <c r="B51" s="8" t="s">
        <v>186</v>
      </c>
      <c r="C51" s="12" t="s">
        <v>78</v>
      </c>
    </row>
    <row r="52" spans="2:4" x14ac:dyDescent="0.2">
      <c r="B52" s="8" t="s">
        <v>187</v>
      </c>
      <c r="C52" s="9" t="s">
        <v>188</v>
      </c>
    </row>
    <row r="53" spans="2:4" x14ac:dyDescent="0.2">
      <c r="B53" s="8" t="s">
        <v>189</v>
      </c>
      <c r="C53" s="1" t="s">
        <v>190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93E57-A1DE-3247-8F92-1F185DEF0CE2}">
  <sheetPr>
    <tabColor rgb="FF1B2A4A"/>
  </sheetPr>
  <dimension ref="B2:E20"/>
  <sheetViews>
    <sheetView showGridLines="0" workbookViewId="0">
      <selection activeCell="C25" sqref="C25"/>
    </sheetView>
  </sheetViews>
  <sheetFormatPr baseColWidth="10" defaultRowHeight="16" x14ac:dyDescent="0.2"/>
  <cols>
    <col min="1" max="1" width="5" customWidth="1"/>
    <col min="2" max="2" width="6.6640625" customWidth="1"/>
    <col min="3" max="3" width="18.33203125" customWidth="1"/>
    <col min="4" max="4" width="21.6640625" customWidth="1"/>
    <col min="5" max="5" width="63.33203125" customWidth="1"/>
  </cols>
  <sheetData>
    <row r="2" spans="2:5" ht="20" x14ac:dyDescent="0.2">
      <c r="B2" s="22" t="s">
        <v>191</v>
      </c>
    </row>
    <row r="3" spans="2:5" x14ac:dyDescent="0.2">
      <c r="B3" s="7" t="s">
        <v>192</v>
      </c>
    </row>
    <row r="5" spans="2:5" x14ac:dyDescent="0.2">
      <c r="B5" s="4" t="s">
        <v>193</v>
      </c>
      <c r="C5" s="6"/>
      <c r="D5" s="6"/>
      <c r="E5" s="6"/>
    </row>
    <row r="7" spans="2:5" x14ac:dyDescent="0.2">
      <c r="B7" s="17" t="s">
        <v>194</v>
      </c>
      <c r="C7" s="17" t="s">
        <v>195</v>
      </c>
      <c r="D7" s="17" t="s">
        <v>196</v>
      </c>
      <c r="E7" s="41" t="s">
        <v>91</v>
      </c>
    </row>
    <row r="8" spans="2:5" x14ac:dyDescent="0.2">
      <c r="B8" s="19">
        <v>1</v>
      </c>
      <c r="C8" s="45" t="s">
        <v>92</v>
      </c>
      <c r="D8" s="19" t="s">
        <v>166</v>
      </c>
      <c r="E8" s="19" t="s">
        <v>197</v>
      </c>
    </row>
    <row r="9" spans="2:5" x14ac:dyDescent="0.2">
      <c r="B9" s="27">
        <v>2</v>
      </c>
      <c r="C9" s="46" t="s">
        <v>94</v>
      </c>
      <c r="D9" s="27" t="s">
        <v>166</v>
      </c>
      <c r="E9" s="27" t="s">
        <v>198</v>
      </c>
    </row>
    <row r="10" spans="2:5" x14ac:dyDescent="0.2">
      <c r="B10" s="24">
        <v>3</v>
      </c>
      <c r="C10" s="47" t="s">
        <v>96</v>
      </c>
      <c r="D10" s="24" t="s">
        <v>166</v>
      </c>
      <c r="E10" s="24" t="s">
        <v>199</v>
      </c>
    </row>
    <row r="12" spans="2:5" x14ac:dyDescent="0.2">
      <c r="B12" s="4" t="s">
        <v>200</v>
      </c>
      <c r="C12" s="6"/>
      <c r="D12" s="6"/>
      <c r="E12" s="6"/>
    </row>
    <row r="13" spans="2:5" x14ac:dyDescent="0.2">
      <c r="B13" s="42">
        <v>4</v>
      </c>
      <c r="C13" s="48" t="s">
        <v>0</v>
      </c>
      <c r="D13" s="42" t="s">
        <v>201</v>
      </c>
      <c r="E13" s="42" t="s">
        <v>202</v>
      </c>
    </row>
    <row r="15" spans="2:5" x14ac:dyDescent="0.2">
      <c r="B15" s="4" t="s">
        <v>203</v>
      </c>
      <c r="C15" s="6"/>
      <c r="D15" s="6"/>
      <c r="E15" s="6"/>
    </row>
    <row r="16" spans="2:5" x14ac:dyDescent="0.2">
      <c r="B16" s="43">
        <v>5</v>
      </c>
      <c r="C16" s="49" t="s">
        <v>1</v>
      </c>
      <c r="D16" s="43" t="s">
        <v>171</v>
      </c>
      <c r="E16" s="43" t="s">
        <v>204</v>
      </c>
    </row>
    <row r="18" spans="2:5" x14ac:dyDescent="0.2">
      <c r="B18" s="4" t="s">
        <v>205</v>
      </c>
      <c r="C18" s="6"/>
      <c r="D18" s="6"/>
      <c r="E18" s="6"/>
    </row>
    <row r="19" spans="2:5" x14ac:dyDescent="0.2">
      <c r="B19" s="44">
        <v>6</v>
      </c>
      <c r="C19" s="50" t="s">
        <v>100</v>
      </c>
      <c r="D19" s="44" t="s">
        <v>173</v>
      </c>
      <c r="E19" s="44" t="s">
        <v>206</v>
      </c>
    </row>
    <row r="20" spans="2:5" x14ac:dyDescent="0.2">
      <c r="B20" s="24">
        <v>7</v>
      </c>
      <c r="C20" s="47" t="s">
        <v>102</v>
      </c>
      <c r="D20" s="24" t="s">
        <v>175</v>
      </c>
      <c r="E20" s="24" t="s">
        <v>207</v>
      </c>
    </row>
  </sheetData>
  <hyperlinks>
    <hyperlink ref="C8" location="'Cover'!A1" tooltip="Navigate to Cover" display="Cover" xr:uid="{81F459D3-B332-2542-A4CE-83B99BF63A6D}"/>
    <hyperlink ref="C9" location="'Instructions'!A1" tooltip="Navigate to Instructions" display="Instructions" xr:uid="{334ED489-D5F1-0C49-80FA-66B96E52C37D}"/>
    <hyperlink ref="C10" location="'Index'!A1" tooltip="Navigate to Index" display="Index" xr:uid="{68626B36-E55C-C546-9C8A-EDDD3B2775D0}"/>
    <hyperlink ref="C13" location="'Forecast'!A1" tooltip="Navigate to Forecast" display="Forecast" xr:uid="{99508481-1F0F-AC41-B4E1-8E6C35050771}"/>
    <hyperlink ref="C16" location="'Variance'!A1" tooltip="Navigate to Variance" display="Variance" xr:uid="{4370BAB0-7C68-A04C-8D1F-E036985F7BE4}"/>
    <hyperlink ref="C19" location="'Checks'!A1" tooltip="Navigate to Checks" display="Checks" xr:uid="{FD38D1AC-08DF-F94C-8431-D0EA3A3ECC4C}"/>
    <hyperlink ref="C20" location="'Dashboard'!A1" tooltip="Navigate to Dashboard" display="Dashboard" xr:uid="{46D333A6-4171-CC4D-9482-7D86DFE7D24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285F4"/>
  </sheetPr>
  <dimension ref="A1:O35"/>
  <sheetViews>
    <sheetView showGridLines="0" workbookViewId="0">
      <selection activeCell="F22" sqref="F22"/>
    </sheetView>
  </sheetViews>
  <sheetFormatPr baseColWidth="10" defaultRowHeight="16" x14ac:dyDescent="0.2"/>
  <cols>
    <col min="1" max="1" width="30" customWidth="1"/>
    <col min="2" max="15" width="13" customWidth="1"/>
  </cols>
  <sheetData>
    <row r="1" spans="1:15" ht="18" x14ac:dyDescent="0.2">
      <c r="A1" s="51" t="s">
        <v>2</v>
      </c>
    </row>
    <row r="2" spans="1:15" x14ac:dyDescent="0.2">
      <c r="A2" s="52" t="s">
        <v>208</v>
      </c>
    </row>
    <row r="3" spans="1:15" ht="6" customHeight="1" x14ac:dyDescent="0.2"/>
    <row r="4" spans="1:15" x14ac:dyDescent="0.2">
      <c r="A4" s="8" t="s">
        <v>3</v>
      </c>
      <c r="B4" s="53" t="s">
        <v>73</v>
      </c>
    </row>
    <row r="5" spans="1:15" x14ac:dyDescent="0.2">
      <c r="A5" s="8" t="s">
        <v>4</v>
      </c>
      <c r="B5" s="55">
        <v>0</v>
      </c>
    </row>
    <row r="6" spans="1:15" x14ac:dyDescent="0.2">
      <c r="A6" s="8" t="s">
        <v>5</v>
      </c>
      <c r="B6" s="54">
        <v>0</v>
      </c>
    </row>
    <row r="7" spans="1:15" ht="6" customHeight="1" x14ac:dyDescent="0.2"/>
    <row r="8" spans="1:15" x14ac:dyDescent="0.2">
      <c r="A8" s="56"/>
      <c r="B8" s="57" t="s">
        <v>6</v>
      </c>
      <c r="C8" s="57" t="s">
        <v>7</v>
      </c>
      <c r="D8" s="57" t="s">
        <v>8</v>
      </c>
      <c r="E8" s="57" t="s">
        <v>9</v>
      </c>
      <c r="F8" s="57" t="s">
        <v>10</v>
      </c>
      <c r="G8" s="57" t="s">
        <v>11</v>
      </c>
      <c r="H8" s="57" t="s">
        <v>12</v>
      </c>
      <c r="I8" s="57" t="s">
        <v>13</v>
      </c>
      <c r="J8" s="57" t="s">
        <v>14</v>
      </c>
      <c r="K8" s="57" t="s">
        <v>15</v>
      </c>
      <c r="L8" s="57" t="s">
        <v>16</v>
      </c>
      <c r="M8" s="57" t="s">
        <v>17</v>
      </c>
      <c r="N8" s="57" t="s">
        <v>18</v>
      </c>
      <c r="O8" s="57" t="s">
        <v>209</v>
      </c>
    </row>
    <row r="9" spans="1:15" x14ac:dyDescent="0.2">
      <c r="A9" s="58" t="s">
        <v>19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1"/>
    </row>
    <row r="10" spans="1:15" ht="6" customHeight="1" x14ac:dyDescent="0.2"/>
    <row r="11" spans="1:15" ht="17" thickBot="1" x14ac:dyDescent="0.25">
      <c r="A11" s="62" t="s">
        <v>20</v>
      </c>
      <c r="B11" s="63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</row>
    <row r="12" spans="1:15" x14ac:dyDescent="0.2">
      <c r="A12" s="12" t="s">
        <v>210</v>
      </c>
      <c r="B12" s="79">
        <v>0</v>
      </c>
      <c r="C12" s="79">
        <v>0</v>
      </c>
      <c r="D12" s="79">
        <v>0</v>
      </c>
      <c r="E12" s="79">
        <v>0</v>
      </c>
      <c r="F12" s="79">
        <v>0</v>
      </c>
      <c r="G12" s="79">
        <v>0</v>
      </c>
      <c r="H12" s="79">
        <v>0</v>
      </c>
      <c r="I12" s="79">
        <v>0</v>
      </c>
      <c r="J12" s="79">
        <v>0</v>
      </c>
      <c r="K12" s="79">
        <v>0</v>
      </c>
      <c r="L12" s="79">
        <v>0</v>
      </c>
      <c r="M12" s="79">
        <v>0</v>
      </c>
      <c r="N12" s="79">
        <v>0</v>
      </c>
    </row>
    <row r="13" spans="1:15" x14ac:dyDescent="0.2">
      <c r="A13" s="12" t="s">
        <v>211</v>
      </c>
      <c r="B13" s="66">
        <v>0</v>
      </c>
      <c r="C13" s="66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</row>
    <row r="14" spans="1:15" x14ac:dyDescent="0.2">
      <c r="A14" s="12" t="s">
        <v>212</v>
      </c>
      <c r="B14" s="79">
        <v>0</v>
      </c>
      <c r="C14" s="79">
        <v>0</v>
      </c>
      <c r="D14" s="79">
        <v>0</v>
      </c>
      <c r="E14" s="79">
        <v>0</v>
      </c>
      <c r="F14" s="79">
        <v>0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</row>
    <row r="15" spans="1:15" x14ac:dyDescent="0.2">
      <c r="A15" s="12" t="s">
        <v>213</v>
      </c>
      <c r="B15" s="66">
        <v>0</v>
      </c>
      <c r="C15" s="66">
        <v>0</v>
      </c>
      <c r="D15" s="66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</row>
    <row r="16" spans="1:15" ht="17" thickBot="1" x14ac:dyDescent="0.25">
      <c r="A16" s="65" t="s">
        <v>21</v>
      </c>
      <c r="B16" s="78">
        <f>SUM(B12:B15)</f>
        <v>0</v>
      </c>
      <c r="C16" s="78">
        <f t="shared" ref="C16:O16" si="0">SUM(C12:C15)</f>
        <v>0</v>
      </c>
      <c r="D16" s="78">
        <f t="shared" si="0"/>
        <v>0</v>
      </c>
      <c r="E16" s="78">
        <f t="shared" si="0"/>
        <v>0</v>
      </c>
      <c r="F16" s="78">
        <f t="shared" si="0"/>
        <v>0</v>
      </c>
      <c r="G16" s="78">
        <f t="shared" si="0"/>
        <v>0</v>
      </c>
      <c r="H16" s="78">
        <f t="shared" si="0"/>
        <v>0</v>
      </c>
      <c r="I16" s="78">
        <f t="shared" si="0"/>
        <v>0</v>
      </c>
      <c r="J16" s="78">
        <f t="shared" si="0"/>
        <v>0</v>
      </c>
      <c r="K16" s="78">
        <f t="shared" si="0"/>
        <v>0</v>
      </c>
      <c r="L16" s="78">
        <f t="shared" si="0"/>
        <v>0</v>
      </c>
      <c r="M16" s="78">
        <f t="shared" si="0"/>
        <v>0</v>
      </c>
      <c r="N16" s="78">
        <f t="shared" si="0"/>
        <v>0</v>
      </c>
      <c r="O16" s="68">
        <f>SUM(B16:N16)</f>
        <v>0</v>
      </c>
    </row>
    <row r="17" spans="1:15" ht="6" customHeight="1" x14ac:dyDescent="0.2"/>
    <row r="18" spans="1:15" ht="17" thickBot="1" x14ac:dyDescent="0.25">
      <c r="A18" s="62" t="s">
        <v>22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</row>
    <row r="19" spans="1:15" x14ac:dyDescent="0.2">
      <c r="A19" s="12" t="s">
        <v>214</v>
      </c>
      <c r="B19" s="79">
        <v>0</v>
      </c>
      <c r="C19" s="79">
        <v>0</v>
      </c>
      <c r="D19" s="79">
        <v>0</v>
      </c>
      <c r="E19" s="79">
        <v>0</v>
      </c>
      <c r="F19" s="79">
        <v>0</v>
      </c>
      <c r="G19" s="79">
        <v>0</v>
      </c>
      <c r="H19" s="79">
        <v>0</v>
      </c>
      <c r="I19" s="79">
        <v>0</v>
      </c>
      <c r="J19" s="79">
        <v>0</v>
      </c>
      <c r="K19" s="79">
        <v>0</v>
      </c>
      <c r="L19" s="79">
        <v>0</v>
      </c>
      <c r="M19" s="79">
        <v>0</v>
      </c>
      <c r="N19" s="79">
        <v>0</v>
      </c>
    </row>
    <row r="20" spans="1:15" x14ac:dyDescent="0.2">
      <c r="A20" s="12" t="s">
        <v>215</v>
      </c>
      <c r="B20" s="66">
        <v>0</v>
      </c>
      <c r="C20" s="66">
        <v>0</v>
      </c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66">
        <v>0</v>
      </c>
      <c r="J20" s="66">
        <v>0</v>
      </c>
      <c r="K20" s="66">
        <v>0</v>
      </c>
      <c r="L20" s="66">
        <v>0</v>
      </c>
      <c r="M20" s="66">
        <v>0</v>
      </c>
      <c r="N20" s="66">
        <v>0</v>
      </c>
    </row>
    <row r="21" spans="1:15" x14ac:dyDescent="0.2">
      <c r="A21" s="12" t="s">
        <v>216</v>
      </c>
      <c r="B21" s="79">
        <v>0</v>
      </c>
      <c r="C21" s="79">
        <v>0</v>
      </c>
      <c r="D21" s="79">
        <v>0</v>
      </c>
      <c r="E21" s="79">
        <v>0</v>
      </c>
      <c r="F21" s="79">
        <v>0</v>
      </c>
      <c r="G21" s="79">
        <v>0</v>
      </c>
      <c r="H21" s="79">
        <v>0</v>
      </c>
      <c r="I21" s="79">
        <v>0</v>
      </c>
      <c r="J21" s="79">
        <v>0</v>
      </c>
      <c r="K21" s="79">
        <v>0</v>
      </c>
      <c r="L21" s="79">
        <v>0</v>
      </c>
      <c r="M21" s="79">
        <v>0</v>
      </c>
      <c r="N21" s="79">
        <v>0</v>
      </c>
    </row>
    <row r="22" spans="1:15" x14ac:dyDescent="0.2">
      <c r="A22" s="12" t="s">
        <v>217</v>
      </c>
      <c r="B22" s="66">
        <v>0</v>
      </c>
      <c r="C22" s="66">
        <v>0</v>
      </c>
      <c r="D22" s="66">
        <v>0</v>
      </c>
      <c r="E22" s="66">
        <v>0</v>
      </c>
      <c r="F22" s="66">
        <v>0</v>
      </c>
      <c r="G22" s="66">
        <v>0</v>
      </c>
      <c r="H22" s="66">
        <v>0</v>
      </c>
      <c r="I22" s="66">
        <v>0</v>
      </c>
      <c r="J22" s="66">
        <v>0</v>
      </c>
      <c r="K22" s="66">
        <v>0</v>
      </c>
      <c r="L22" s="66">
        <v>0</v>
      </c>
      <c r="M22" s="66">
        <v>0</v>
      </c>
      <c r="N22" s="66">
        <v>0</v>
      </c>
    </row>
    <row r="23" spans="1:15" x14ac:dyDescent="0.2">
      <c r="A23" s="12" t="s">
        <v>218</v>
      </c>
      <c r="B23" s="79">
        <v>0</v>
      </c>
      <c r="C23" s="79">
        <v>0</v>
      </c>
      <c r="D23" s="79">
        <v>0</v>
      </c>
      <c r="E23" s="79">
        <v>0</v>
      </c>
      <c r="F23" s="79">
        <v>0</v>
      </c>
      <c r="G23" s="79">
        <v>0</v>
      </c>
      <c r="H23" s="79">
        <v>0</v>
      </c>
      <c r="I23" s="79">
        <v>0</v>
      </c>
      <c r="J23" s="79">
        <v>0</v>
      </c>
      <c r="K23" s="79">
        <v>0</v>
      </c>
      <c r="L23" s="79">
        <v>0</v>
      </c>
      <c r="M23" s="79">
        <v>0</v>
      </c>
      <c r="N23" s="79">
        <v>0</v>
      </c>
    </row>
    <row r="24" spans="1:15" x14ac:dyDescent="0.2">
      <c r="A24" s="12" t="s">
        <v>219</v>
      </c>
      <c r="B24" s="66">
        <v>0</v>
      </c>
      <c r="C24" s="66">
        <v>0</v>
      </c>
      <c r="D24" s="66">
        <v>0</v>
      </c>
      <c r="E24" s="66">
        <v>0</v>
      </c>
      <c r="F24" s="66">
        <v>0</v>
      </c>
      <c r="G24" s="66">
        <v>0</v>
      </c>
      <c r="H24" s="66">
        <v>0</v>
      </c>
      <c r="I24" s="66">
        <v>0</v>
      </c>
      <c r="J24" s="66">
        <v>0</v>
      </c>
      <c r="K24" s="66">
        <v>0</v>
      </c>
      <c r="L24" s="66">
        <v>0</v>
      </c>
      <c r="M24" s="66">
        <v>0</v>
      </c>
      <c r="N24" s="66">
        <v>0</v>
      </c>
    </row>
    <row r="25" spans="1:15" x14ac:dyDescent="0.2">
      <c r="A25" s="12" t="s">
        <v>220</v>
      </c>
      <c r="B25" s="79">
        <v>0</v>
      </c>
      <c r="C25" s="79"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79"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</row>
    <row r="26" spans="1:15" x14ac:dyDescent="0.2">
      <c r="A26" s="12" t="s">
        <v>221</v>
      </c>
      <c r="B26" s="66">
        <v>0</v>
      </c>
      <c r="C26" s="66">
        <v>0</v>
      </c>
      <c r="D26" s="66">
        <v>0</v>
      </c>
      <c r="E26" s="66">
        <v>0</v>
      </c>
      <c r="F26" s="66">
        <v>0</v>
      </c>
      <c r="G26" s="66">
        <v>0</v>
      </c>
      <c r="H26" s="66">
        <v>0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</row>
    <row r="27" spans="1:15" x14ac:dyDescent="0.2">
      <c r="A27" s="12" t="s">
        <v>222</v>
      </c>
      <c r="B27" s="79">
        <v>0</v>
      </c>
      <c r="C27" s="79">
        <v>0</v>
      </c>
      <c r="D27" s="79">
        <v>0</v>
      </c>
      <c r="E27" s="79">
        <v>0</v>
      </c>
      <c r="F27" s="79">
        <v>0</v>
      </c>
      <c r="G27" s="79">
        <v>0</v>
      </c>
      <c r="H27" s="79">
        <v>0</v>
      </c>
      <c r="I27" s="79">
        <v>0</v>
      </c>
      <c r="J27" s="79">
        <v>0</v>
      </c>
      <c r="K27" s="79">
        <v>0</v>
      </c>
      <c r="L27" s="79">
        <v>0</v>
      </c>
      <c r="M27" s="79">
        <v>0</v>
      </c>
      <c r="N27" s="79">
        <v>0</v>
      </c>
    </row>
    <row r="28" spans="1:15" ht="17" thickBot="1" x14ac:dyDescent="0.25">
      <c r="A28" s="65" t="s">
        <v>23</v>
      </c>
      <c r="B28" s="78">
        <f>SUM(B19:B27)</f>
        <v>0</v>
      </c>
      <c r="C28" s="78">
        <f t="shared" ref="C28:O28" si="1">SUM(C19:C27)</f>
        <v>0</v>
      </c>
      <c r="D28" s="78">
        <f t="shared" si="1"/>
        <v>0</v>
      </c>
      <c r="E28" s="78">
        <f t="shared" si="1"/>
        <v>0</v>
      </c>
      <c r="F28" s="78">
        <f t="shared" si="1"/>
        <v>0</v>
      </c>
      <c r="G28" s="78">
        <f t="shared" si="1"/>
        <v>0</v>
      </c>
      <c r="H28" s="78">
        <f t="shared" si="1"/>
        <v>0</v>
      </c>
      <c r="I28" s="78">
        <f t="shared" si="1"/>
        <v>0</v>
      </c>
      <c r="J28" s="78">
        <f t="shared" si="1"/>
        <v>0</v>
      </c>
      <c r="K28" s="78">
        <f t="shared" si="1"/>
        <v>0</v>
      </c>
      <c r="L28" s="78">
        <f t="shared" si="1"/>
        <v>0</v>
      </c>
      <c r="M28" s="78">
        <f t="shared" si="1"/>
        <v>0</v>
      </c>
      <c r="N28" s="78">
        <f t="shared" si="1"/>
        <v>0</v>
      </c>
      <c r="O28" s="68">
        <f>SUM(B28:N28)</f>
        <v>0</v>
      </c>
    </row>
    <row r="29" spans="1:15" ht="6" customHeight="1" x14ac:dyDescent="0.2"/>
    <row r="30" spans="1:15" ht="17" thickBot="1" x14ac:dyDescent="0.25">
      <c r="A30" s="69" t="s">
        <v>223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</row>
    <row r="31" spans="1:15" x14ac:dyDescent="0.2">
      <c r="A31" s="36" t="s">
        <v>68</v>
      </c>
      <c r="B31" s="67">
        <f>B16-B28</f>
        <v>0</v>
      </c>
      <c r="C31" s="67">
        <f t="shared" ref="C31:O31" si="2">C16-C28</f>
        <v>0</v>
      </c>
      <c r="D31" s="67">
        <f t="shared" si="2"/>
        <v>0</v>
      </c>
      <c r="E31" s="67">
        <f t="shared" si="2"/>
        <v>0</v>
      </c>
      <c r="F31" s="67">
        <f t="shared" si="2"/>
        <v>0</v>
      </c>
      <c r="G31" s="67">
        <f t="shared" si="2"/>
        <v>0</v>
      </c>
      <c r="H31" s="67">
        <f t="shared" si="2"/>
        <v>0</v>
      </c>
      <c r="I31" s="67">
        <f t="shared" si="2"/>
        <v>0</v>
      </c>
      <c r="J31" s="67">
        <f t="shared" si="2"/>
        <v>0</v>
      </c>
      <c r="K31" s="67">
        <f t="shared" si="2"/>
        <v>0</v>
      </c>
      <c r="L31" s="67">
        <f t="shared" si="2"/>
        <v>0</v>
      </c>
      <c r="M31" s="67">
        <f t="shared" si="2"/>
        <v>0</v>
      </c>
      <c r="N31" s="67">
        <f t="shared" si="2"/>
        <v>0</v>
      </c>
      <c r="O31" s="67">
        <f>SUM(B31:N31)</f>
        <v>0</v>
      </c>
    </row>
    <row r="32" spans="1:15" x14ac:dyDescent="0.2">
      <c r="A32" s="12" t="s">
        <v>24</v>
      </c>
      <c r="B32" s="73">
        <f>$B$5</f>
        <v>0</v>
      </c>
      <c r="C32" s="73">
        <f>B33</f>
        <v>0</v>
      </c>
      <c r="D32" s="73">
        <f>C33</f>
        <v>0</v>
      </c>
      <c r="E32" s="73">
        <f>D33</f>
        <v>0</v>
      </c>
      <c r="F32" s="71">
        <f>E33</f>
        <v>0</v>
      </c>
      <c r="G32" s="71">
        <f>F33</f>
        <v>0</v>
      </c>
      <c r="H32" s="71">
        <f>G33</f>
        <v>0</v>
      </c>
      <c r="I32" s="71">
        <f>H33</f>
        <v>0</v>
      </c>
      <c r="J32" s="71">
        <f>I33</f>
        <v>0</v>
      </c>
      <c r="K32" s="71">
        <f>J33</f>
        <v>0</v>
      </c>
      <c r="L32" s="71">
        <f>K33</f>
        <v>0</v>
      </c>
      <c r="M32" s="71">
        <f>L33</f>
        <v>0</v>
      </c>
      <c r="N32" s="71">
        <f>M33</f>
        <v>0</v>
      </c>
      <c r="O32" s="73">
        <f>B32</f>
        <v>0</v>
      </c>
    </row>
    <row r="33" spans="1:15" ht="17" thickBot="1" x14ac:dyDescent="0.25">
      <c r="A33" s="62" t="s">
        <v>25</v>
      </c>
      <c r="B33" s="74">
        <f>B32+B31</f>
        <v>0</v>
      </c>
      <c r="C33" s="74">
        <f t="shared" ref="C33:N33" si="3">C32+C31</f>
        <v>0</v>
      </c>
      <c r="D33" s="74">
        <f t="shared" si="3"/>
        <v>0</v>
      </c>
      <c r="E33" s="74">
        <f t="shared" si="3"/>
        <v>0</v>
      </c>
      <c r="F33" s="74">
        <f t="shared" si="3"/>
        <v>0</v>
      </c>
      <c r="G33" s="74">
        <f t="shared" si="3"/>
        <v>0</v>
      </c>
      <c r="H33" s="74">
        <f t="shared" si="3"/>
        <v>0</v>
      </c>
      <c r="I33" s="74">
        <f t="shared" si="3"/>
        <v>0</v>
      </c>
      <c r="J33" s="74">
        <f t="shared" si="3"/>
        <v>0</v>
      </c>
      <c r="K33" s="74">
        <f t="shared" si="3"/>
        <v>0</v>
      </c>
      <c r="L33" s="74">
        <f t="shared" si="3"/>
        <v>0</v>
      </c>
      <c r="M33" s="74">
        <f t="shared" si="3"/>
        <v>0</v>
      </c>
      <c r="N33" s="74">
        <f t="shared" si="3"/>
        <v>0</v>
      </c>
      <c r="O33" s="76">
        <f>N33</f>
        <v>0</v>
      </c>
    </row>
    <row r="34" spans="1:15" x14ac:dyDescent="0.2">
      <c r="A34" s="29" t="s">
        <v>26</v>
      </c>
      <c r="B34" s="75">
        <f>$B$6</f>
        <v>0</v>
      </c>
      <c r="C34" s="75">
        <f t="shared" ref="C34:N34" si="4">$B$6</f>
        <v>0</v>
      </c>
      <c r="D34" s="75">
        <f t="shared" si="4"/>
        <v>0</v>
      </c>
      <c r="E34" s="75">
        <f t="shared" si="4"/>
        <v>0</v>
      </c>
      <c r="F34" s="75">
        <f t="shared" si="4"/>
        <v>0</v>
      </c>
      <c r="G34" s="75">
        <f t="shared" si="4"/>
        <v>0</v>
      </c>
      <c r="H34" s="75">
        <f t="shared" si="4"/>
        <v>0</v>
      </c>
      <c r="I34" s="75">
        <f t="shared" si="4"/>
        <v>0</v>
      </c>
      <c r="J34" s="75">
        <f t="shared" si="4"/>
        <v>0</v>
      </c>
      <c r="K34" s="75">
        <f t="shared" si="4"/>
        <v>0</v>
      </c>
      <c r="L34" s="75">
        <f t="shared" si="4"/>
        <v>0</v>
      </c>
      <c r="M34" s="75">
        <f t="shared" si="4"/>
        <v>0</v>
      </c>
      <c r="N34" s="75">
        <f t="shared" si="4"/>
        <v>0</v>
      </c>
      <c r="O34" s="75">
        <f>$B$6</f>
        <v>0</v>
      </c>
    </row>
    <row r="35" spans="1:15" ht="17" thickBot="1" x14ac:dyDescent="0.25">
      <c r="A35" s="62" t="s">
        <v>27</v>
      </c>
      <c r="B35" s="77">
        <f>B33-B34</f>
        <v>0</v>
      </c>
      <c r="C35" s="77">
        <f t="shared" ref="C35:N35" si="5">C33-C34</f>
        <v>0</v>
      </c>
      <c r="D35" s="77">
        <f t="shared" si="5"/>
        <v>0</v>
      </c>
      <c r="E35" s="77">
        <f t="shared" si="5"/>
        <v>0</v>
      </c>
      <c r="F35" s="77">
        <f t="shared" si="5"/>
        <v>0</v>
      </c>
      <c r="G35" s="77">
        <f t="shared" si="5"/>
        <v>0</v>
      </c>
      <c r="H35" s="77">
        <f t="shared" si="5"/>
        <v>0</v>
      </c>
      <c r="I35" s="77">
        <f t="shared" si="5"/>
        <v>0</v>
      </c>
      <c r="J35" s="77">
        <f t="shared" si="5"/>
        <v>0</v>
      </c>
      <c r="K35" s="77">
        <f t="shared" si="5"/>
        <v>0</v>
      </c>
      <c r="L35" s="77">
        <f t="shared" si="5"/>
        <v>0</v>
      </c>
      <c r="M35" s="77">
        <f t="shared" si="5"/>
        <v>0</v>
      </c>
      <c r="N35" s="77">
        <f t="shared" si="5"/>
        <v>0</v>
      </c>
      <c r="O35" s="77">
        <f>O33-O34</f>
        <v>0</v>
      </c>
    </row>
  </sheetData>
  <conditionalFormatting sqref="B35:N35">
    <cfRule type="cellIs" dxfId="53" priority="1" operator="lessThan">
      <formula>0</formula>
    </cfRule>
  </conditionalFormatting>
  <conditionalFormatting sqref="B33:N33">
    <cfRule type="cellIs" dxfId="52" priority="2" operator="lessThan">
      <formula>0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BBC04"/>
  </sheetPr>
  <dimension ref="A1:AN25"/>
  <sheetViews>
    <sheetView showGridLines="0" workbookViewId="0">
      <selection activeCell="B25" sqref="B25"/>
    </sheetView>
  </sheetViews>
  <sheetFormatPr baseColWidth="10" defaultRowHeight="16" x14ac:dyDescent="0.2"/>
  <cols>
    <col min="1" max="1" width="30" customWidth="1"/>
    <col min="2" max="2" width="12.83203125" customWidth="1"/>
    <col min="3" max="40" width="11.33203125" customWidth="1"/>
  </cols>
  <sheetData>
    <row r="1" spans="1:40" ht="18" x14ac:dyDescent="0.2">
      <c r="A1" s="51" t="s">
        <v>28</v>
      </c>
    </row>
    <row r="2" spans="1:40" x14ac:dyDescent="0.2">
      <c r="A2" s="52" t="s">
        <v>224</v>
      </c>
    </row>
    <row r="3" spans="1:40" x14ac:dyDescent="0.2">
      <c r="B3" s="57" t="s">
        <v>29</v>
      </c>
      <c r="C3" s="57" t="s">
        <v>30</v>
      </c>
      <c r="D3" s="57" t="s">
        <v>31</v>
      </c>
      <c r="E3" s="57" t="s">
        <v>32</v>
      </c>
      <c r="F3" s="57" t="s">
        <v>33</v>
      </c>
      <c r="G3" s="57" t="s">
        <v>34</v>
      </c>
      <c r="H3" s="57" t="s">
        <v>35</v>
      </c>
      <c r="I3" s="57" t="s">
        <v>36</v>
      </c>
      <c r="J3" s="57" t="s">
        <v>37</v>
      </c>
      <c r="K3" s="57" t="s">
        <v>38</v>
      </c>
      <c r="L3" s="57" t="s">
        <v>39</v>
      </c>
      <c r="M3" s="57" t="s">
        <v>40</v>
      </c>
      <c r="N3" s="57" t="s">
        <v>41</v>
      </c>
      <c r="O3" s="57" t="s">
        <v>42</v>
      </c>
      <c r="P3" s="57" t="s">
        <v>43</v>
      </c>
      <c r="Q3" s="57" t="s">
        <v>44</v>
      </c>
      <c r="R3" s="57" t="s">
        <v>45</v>
      </c>
      <c r="S3" s="57" t="s">
        <v>46</v>
      </c>
      <c r="T3" s="57" t="s">
        <v>47</v>
      </c>
      <c r="U3" s="57" t="s">
        <v>48</v>
      </c>
      <c r="V3" s="57" t="s">
        <v>49</v>
      </c>
      <c r="W3" s="57" t="s">
        <v>50</v>
      </c>
      <c r="X3" s="57" t="s">
        <v>51</v>
      </c>
      <c r="Y3" s="57" t="s">
        <v>52</v>
      </c>
      <c r="Z3" s="57" t="s">
        <v>53</v>
      </c>
      <c r="AA3" s="57" t="s">
        <v>54</v>
      </c>
      <c r="AB3" s="57" t="s">
        <v>55</v>
      </c>
      <c r="AC3" s="57" t="s">
        <v>56</v>
      </c>
      <c r="AD3" s="57" t="s">
        <v>57</v>
      </c>
      <c r="AE3" s="57" t="s">
        <v>58</v>
      </c>
      <c r="AF3" s="57" t="s">
        <v>59</v>
      </c>
      <c r="AG3" s="57" t="s">
        <v>60</v>
      </c>
      <c r="AH3" s="57" t="s">
        <v>61</v>
      </c>
      <c r="AI3" s="57" t="s">
        <v>62</v>
      </c>
      <c r="AJ3" s="57" t="s">
        <v>63</v>
      </c>
      <c r="AK3" s="57" t="s">
        <v>64</v>
      </c>
      <c r="AL3" s="57" t="s">
        <v>65</v>
      </c>
      <c r="AM3" s="57" t="s">
        <v>66</v>
      </c>
      <c r="AN3" s="57" t="s">
        <v>67</v>
      </c>
    </row>
    <row r="4" spans="1:40" ht="17" thickBot="1" x14ac:dyDescent="0.25">
      <c r="A4" s="62" t="s">
        <v>20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</row>
    <row r="5" spans="1:40" x14ac:dyDescent="0.2">
      <c r="A5" s="12" t="s">
        <v>210</v>
      </c>
      <c r="B5" s="80">
        <f>Forecast!B12</f>
        <v>0</v>
      </c>
      <c r="C5" s="59">
        <v>0</v>
      </c>
      <c r="D5" s="72">
        <f>C5-B5</f>
        <v>0</v>
      </c>
      <c r="E5" s="80">
        <f>Forecast!C12</f>
        <v>0</v>
      </c>
      <c r="F5" s="59">
        <v>0</v>
      </c>
      <c r="G5" s="72">
        <f>F5-E5</f>
        <v>0</v>
      </c>
      <c r="H5" s="80">
        <f>Forecast!D12</f>
        <v>0</v>
      </c>
      <c r="I5" s="59">
        <v>0</v>
      </c>
      <c r="J5" s="72">
        <f>I5-H5</f>
        <v>0</v>
      </c>
      <c r="K5" s="80">
        <f>Forecast!E12</f>
        <v>0</v>
      </c>
      <c r="L5" s="59">
        <v>0</v>
      </c>
      <c r="M5" s="72">
        <f>L5-K5</f>
        <v>0</v>
      </c>
      <c r="N5" s="80">
        <f>Forecast!F12</f>
        <v>0</v>
      </c>
      <c r="O5" s="59">
        <v>0</v>
      </c>
      <c r="P5" s="72">
        <f>O5-N5</f>
        <v>0</v>
      </c>
      <c r="Q5" s="80">
        <f>Forecast!G12</f>
        <v>0</v>
      </c>
      <c r="R5" s="59">
        <v>0</v>
      </c>
      <c r="S5" s="72">
        <f>R5-Q5</f>
        <v>0</v>
      </c>
      <c r="T5" s="80">
        <f>Forecast!H12</f>
        <v>0</v>
      </c>
      <c r="U5" s="59">
        <v>0</v>
      </c>
      <c r="V5" s="72">
        <f>U5-T5</f>
        <v>0</v>
      </c>
      <c r="W5" s="80">
        <f>Forecast!I12</f>
        <v>0</v>
      </c>
      <c r="X5" s="59">
        <v>0</v>
      </c>
      <c r="Y5" s="72">
        <f>X5-W5</f>
        <v>0</v>
      </c>
      <c r="Z5" s="80">
        <f>Forecast!J12</f>
        <v>0</v>
      </c>
      <c r="AA5" s="59">
        <v>0</v>
      </c>
      <c r="AB5" s="72">
        <f>AA5-Z5</f>
        <v>0</v>
      </c>
      <c r="AC5" s="80">
        <f>Forecast!K12</f>
        <v>0</v>
      </c>
      <c r="AD5" s="59">
        <v>0</v>
      </c>
      <c r="AE5" s="72">
        <f>AD5-AC5</f>
        <v>0</v>
      </c>
      <c r="AF5" s="80">
        <f>Forecast!L12</f>
        <v>0</v>
      </c>
      <c r="AG5" s="59">
        <v>0</v>
      </c>
      <c r="AH5" s="72">
        <f>AG5-AF5</f>
        <v>0</v>
      </c>
      <c r="AI5" s="80">
        <f>Forecast!M12</f>
        <v>0</v>
      </c>
      <c r="AJ5" s="59">
        <v>0</v>
      </c>
      <c r="AK5" s="72">
        <f>AJ5-AI5</f>
        <v>0</v>
      </c>
      <c r="AL5" s="80">
        <f>Forecast!N12</f>
        <v>0</v>
      </c>
      <c r="AM5" s="59">
        <v>0</v>
      </c>
      <c r="AN5" s="72">
        <f>AM5-AL5</f>
        <v>0</v>
      </c>
    </row>
    <row r="6" spans="1:40" x14ac:dyDescent="0.2">
      <c r="A6" s="12" t="s">
        <v>211</v>
      </c>
      <c r="B6" s="80">
        <f>Forecast!B13</f>
        <v>0</v>
      </c>
      <c r="C6" s="59">
        <v>0</v>
      </c>
      <c r="D6" s="72">
        <f>C6-B6</f>
        <v>0</v>
      </c>
      <c r="E6" s="80">
        <f>Forecast!C13</f>
        <v>0</v>
      </c>
      <c r="F6" s="59">
        <v>0</v>
      </c>
      <c r="G6" s="72">
        <f>F6-E6</f>
        <v>0</v>
      </c>
      <c r="H6" s="80">
        <f>Forecast!D13</f>
        <v>0</v>
      </c>
      <c r="I6" s="59">
        <v>0</v>
      </c>
      <c r="J6" s="72">
        <f>I6-H6</f>
        <v>0</v>
      </c>
      <c r="K6" s="80">
        <f>Forecast!E13</f>
        <v>0</v>
      </c>
      <c r="L6" s="59">
        <v>0</v>
      </c>
      <c r="M6" s="72">
        <f>L6-K6</f>
        <v>0</v>
      </c>
      <c r="N6" s="80">
        <f>Forecast!F13</f>
        <v>0</v>
      </c>
      <c r="O6" s="59">
        <v>0</v>
      </c>
      <c r="P6" s="72">
        <f>O6-N6</f>
        <v>0</v>
      </c>
      <c r="Q6" s="80">
        <f>Forecast!G13</f>
        <v>0</v>
      </c>
      <c r="R6" s="59">
        <v>0</v>
      </c>
      <c r="S6" s="72">
        <f>R6-Q6</f>
        <v>0</v>
      </c>
      <c r="T6" s="80">
        <f>Forecast!H13</f>
        <v>0</v>
      </c>
      <c r="U6" s="59">
        <v>0</v>
      </c>
      <c r="V6" s="72">
        <f>U6-T6</f>
        <v>0</v>
      </c>
      <c r="W6" s="80">
        <f>Forecast!I13</f>
        <v>0</v>
      </c>
      <c r="X6" s="59">
        <v>0</v>
      </c>
      <c r="Y6" s="72">
        <f>X6-W6</f>
        <v>0</v>
      </c>
      <c r="Z6" s="80">
        <f>Forecast!J13</f>
        <v>0</v>
      </c>
      <c r="AA6" s="59">
        <v>0</v>
      </c>
      <c r="AB6" s="72">
        <f>AA6-Z6</f>
        <v>0</v>
      </c>
      <c r="AC6" s="80">
        <f>Forecast!K13</f>
        <v>0</v>
      </c>
      <c r="AD6" s="59">
        <v>0</v>
      </c>
      <c r="AE6" s="72">
        <f>AD6-AC6</f>
        <v>0</v>
      </c>
      <c r="AF6" s="80">
        <f>Forecast!L13</f>
        <v>0</v>
      </c>
      <c r="AG6" s="59">
        <v>0</v>
      </c>
      <c r="AH6" s="72">
        <f>AG6-AF6</f>
        <v>0</v>
      </c>
      <c r="AI6" s="80">
        <f>Forecast!M13</f>
        <v>0</v>
      </c>
      <c r="AJ6" s="59">
        <v>0</v>
      </c>
      <c r="AK6" s="72">
        <f>AJ6-AI6</f>
        <v>0</v>
      </c>
      <c r="AL6" s="80">
        <f>Forecast!N13</f>
        <v>0</v>
      </c>
      <c r="AM6" s="59">
        <v>0</v>
      </c>
      <c r="AN6" s="72">
        <f>AM6-AL6</f>
        <v>0</v>
      </c>
    </row>
    <row r="7" spans="1:40" x14ac:dyDescent="0.2">
      <c r="A7" s="12" t="s">
        <v>212</v>
      </c>
      <c r="B7" s="80">
        <f>Forecast!B14</f>
        <v>0</v>
      </c>
      <c r="C7" s="59">
        <v>0</v>
      </c>
      <c r="D7" s="72">
        <f>C7-B7</f>
        <v>0</v>
      </c>
      <c r="E7" s="80">
        <f>Forecast!C14</f>
        <v>0</v>
      </c>
      <c r="F7" s="59">
        <v>0</v>
      </c>
      <c r="G7" s="72">
        <f>F7-E7</f>
        <v>0</v>
      </c>
      <c r="H7" s="80">
        <f>Forecast!D14</f>
        <v>0</v>
      </c>
      <c r="I7" s="59">
        <v>0</v>
      </c>
      <c r="J7" s="72">
        <f>I7-H7</f>
        <v>0</v>
      </c>
      <c r="K7" s="80">
        <f>Forecast!E14</f>
        <v>0</v>
      </c>
      <c r="L7" s="59">
        <v>0</v>
      </c>
      <c r="M7" s="72">
        <f>L7-K7</f>
        <v>0</v>
      </c>
      <c r="N7" s="80">
        <f>Forecast!F14</f>
        <v>0</v>
      </c>
      <c r="O7" s="59">
        <v>0</v>
      </c>
      <c r="P7" s="72">
        <f>O7-N7</f>
        <v>0</v>
      </c>
      <c r="Q7" s="80">
        <f>Forecast!G14</f>
        <v>0</v>
      </c>
      <c r="R7" s="59">
        <v>0</v>
      </c>
      <c r="S7" s="72">
        <f>R7-Q7</f>
        <v>0</v>
      </c>
      <c r="T7" s="80">
        <f>Forecast!H14</f>
        <v>0</v>
      </c>
      <c r="U7" s="59">
        <v>0</v>
      </c>
      <c r="V7" s="72">
        <f>U7-T7</f>
        <v>0</v>
      </c>
      <c r="W7" s="80">
        <f>Forecast!I14</f>
        <v>0</v>
      </c>
      <c r="X7" s="59">
        <v>0</v>
      </c>
      <c r="Y7" s="72">
        <f>X7-W7</f>
        <v>0</v>
      </c>
      <c r="Z7" s="80">
        <f>Forecast!J14</f>
        <v>0</v>
      </c>
      <c r="AA7" s="59">
        <v>0</v>
      </c>
      <c r="AB7" s="72">
        <f>AA7-Z7</f>
        <v>0</v>
      </c>
      <c r="AC7" s="80">
        <f>Forecast!K14</f>
        <v>0</v>
      </c>
      <c r="AD7" s="59">
        <v>0</v>
      </c>
      <c r="AE7" s="72">
        <f>AD7-AC7</f>
        <v>0</v>
      </c>
      <c r="AF7" s="80">
        <f>Forecast!L14</f>
        <v>0</v>
      </c>
      <c r="AG7" s="59">
        <v>0</v>
      </c>
      <c r="AH7" s="72">
        <f>AG7-AF7</f>
        <v>0</v>
      </c>
      <c r="AI7" s="80">
        <f>Forecast!M14</f>
        <v>0</v>
      </c>
      <c r="AJ7" s="59">
        <v>0</v>
      </c>
      <c r="AK7" s="72">
        <f>AJ7-AI7</f>
        <v>0</v>
      </c>
      <c r="AL7" s="80">
        <f>Forecast!N14</f>
        <v>0</v>
      </c>
      <c r="AM7" s="59">
        <v>0</v>
      </c>
      <c r="AN7" s="72">
        <f>AM7-AL7</f>
        <v>0</v>
      </c>
    </row>
    <row r="8" spans="1:40" x14ac:dyDescent="0.2">
      <c r="A8" s="12" t="s">
        <v>213</v>
      </c>
      <c r="B8" s="80">
        <f>Forecast!B15</f>
        <v>0</v>
      </c>
      <c r="C8" s="59">
        <v>0</v>
      </c>
      <c r="D8" s="72">
        <f>C8-B8</f>
        <v>0</v>
      </c>
      <c r="E8" s="80">
        <f>Forecast!C15</f>
        <v>0</v>
      </c>
      <c r="F8" s="59">
        <v>0</v>
      </c>
      <c r="G8" s="72">
        <f>F8-E8</f>
        <v>0</v>
      </c>
      <c r="H8" s="80">
        <f>Forecast!D15</f>
        <v>0</v>
      </c>
      <c r="I8" s="59">
        <v>0</v>
      </c>
      <c r="J8" s="72">
        <f>I8-H8</f>
        <v>0</v>
      </c>
      <c r="K8" s="80">
        <f>Forecast!E15</f>
        <v>0</v>
      </c>
      <c r="L8" s="59">
        <v>0</v>
      </c>
      <c r="M8" s="72">
        <f>L8-K8</f>
        <v>0</v>
      </c>
      <c r="N8" s="80">
        <f>Forecast!F15</f>
        <v>0</v>
      </c>
      <c r="O8" s="59">
        <v>0</v>
      </c>
      <c r="P8" s="72">
        <f>O8-N8</f>
        <v>0</v>
      </c>
      <c r="Q8" s="80">
        <f>Forecast!G15</f>
        <v>0</v>
      </c>
      <c r="R8" s="59">
        <v>0</v>
      </c>
      <c r="S8" s="72">
        <f>R8-Q8</f>
        <v>0</v>
      </c>
      <c r="T8" s="80">
        <f>Forecast!H15</f>
        <v>0</v>
      </c>
      <c r="U8" s="59">
        <v>0</v>
      </c>
      <c r="V8" s="72">
        <f>U8-T8</f>
        <v>0</v>
      </c>
      <c r="W8" s="80">
        <f>Forecast!I15</f>
        <v>0</v>
      </c>
      <c r="X8" s="59">
        <v>0</v>
      </c>
      <c r="Y8" s="72">
        <f>X8-W8</f>
        <v>0</v>
      </c>
      <c r="Z8" s="80">
        <f>Forecast!J15</f>
        <v>0</v>
      </c>
      <c r="AA8" s="59">
        <v>0</v>
      </c>
      <c r="AB8" s="72">
        <f>AA8-Z8</f>
        <v>0</v>
      </c>
      <c r="AC8" s="80">
        <f>Forecast!K15</f>
        <v>0</v>
      </c>
      <c r="AD8" s="59">
        <v>0</v>
      </c>
      <c r="AE8" s="72">
        <f>AD8-AC8</f>
        <v>0</v>
      </c>
      <c r="AF8" s="80">
        <f>Forecast!L15</f>
        <v>0</v>
      </c>
      <c r="AG8" s="59">
        <v>0</v>
      </c>
      <c r="AH8" s="72">
        <f>AG8-AF8</f>
        <v>0</v>
      </c>
      <c r="AI8" s="80">
        <f>Forecast!M15</f>
        <v>0</v>
      </c>
      <c r="AJ8" s="59">
        <v>0</v>
      </c>
      <c r="AK8" s="72">
        <f>AJ8-AI8</f>
        <v>0</v>
      </c>
      <c r="AL8" s="80">
        <f>Forecast!N15</f>
        <v>0</v>
      </c>
      <c r="AM8" s="59">
        <v>0</v>
      </c>
      <c r="AN8" s="72">
        <f>AM8-AL8</f>
        <v>0</v>
      </c>
    </row>
    <row r="9" spans="1:40" ht="17" thickBot="1" x14ac:dyDescent="0.25">
      <c r="A9" s="65" t="s">
        <v>21</v>
      </c>
      <c r="B9" s="81">
        <f>SUM(B5:B8)</f>
        <v>0</v>
      </c>
      <c r="C9" s="81">
        <f>SUM(C5:C8)</f>
        <v>0</v>
      </c>
      <c r="D9" s="81">
        <f>C9-B9</f>
        <v>0</v>
      </c>
      <c r="E9" s="81">
        <f>SUM(E5:E8)</f>
        <v>0</v>
      </c>
      <c r="F9" s="81">
        <f>SUM(F5:F8)</f>
        <v>0</v>
      </c>
      <c r="G9" s="81">
        <f>F9-E9</f>
        <v>0</v>
      </c>
      <c r="H9" s="81">
        <f>SUM(H5:H8)</f>
        <v>0</v>
      </c>
      <c r="I9" s="81">
        <f>SUM(I5:I8)</f>
        <v>0</v>
      </c>
      <c r="J9" s="81">
        <f>I9-H9</f>
        <v>0</v>
      </c>
      <c r="K9" s="81">
        <f>SUM(K5:K8)</f>
        <v>0</v>
      </c>
      <c r="L9" s="81">
        <f>SUM(L5:L8)</f>
        <v>0</v>
      </c>
      <c r="M9" s="81">
        <f>L9-K9</f>
        <v>0</v>
      </c>
      <c r="N9" s="81">
        <f>SUM(N5:N8)</f>
        <v>0</v>
      </c>
      <c r="O9" s="81">
        <f>SUM(O5:O8)</f>
        <v>0</v>
      </c>
      <c r="P9" s="81">
        <f>O9-N9</f>
        <v>0</v>
      </c>
      <c r="Q9" s="81">
        <f>SUM(Q5:Q8)</f>
        <v>0</v>
      </c>
      <c r="R9" s="81">
        <f>SUM(R5:R8)</f>
        <v>0</v>
      </c>
      <c r="S9" s="81">
        <f>R9-Q9</f>
        <v>0</v>
      </c>
      <c r="T9" s="81">
        <f>SUM(T5:T8)</f>
        <v>0</v>
      </c>
      <c r="U9" s="81">
        <f>SUM(U5:U8)</f>
        <v>0</v>
      </c>
      <c r="V9" s="81">
        <f>U9-T9</f>
        <v>0</v>
      </c>
      <c r="W9" s="81">
        <f>SUM(W5:W8)</f>
        <v>0</v>
      </c>
      <c r="X9" s="81">
        <f>SUM(X5:X8)</f>
        <v>0</v>
      </c>
      <c r="Y9" s="81">
        <f>X9-W9</f>
        <v>0</v>
      </c>
      <c r="Z9" s="81">
        <f>SUM(Z5:Z8)</f>
        <v>0</v>
      </c>
      <c r="AA9" s="81">
        <f>SUM(AA5:AA8)</f>
        <v>0</v>
      </c>
      <c r="AB9" s="81">
        <f>AA9-Z9</f>
        <v>0</v>
      </c>
      <c r="AC9" s="81">
        <f>SUM(AC5:AC8)</f>
        <v>0</v>
      </c>
      <c r="AD9" s="81">
        <f>SUM(AD5:AD8)</f>
        <v>0</v>
      </c>
      <c r="AE9" s="81">
        <f>AD9-AC9</f>
        <v>0</v>
      </c>
      <c r="AF9" s="81">
        <f>SUM(AF5:AF8)</f>
        <v>0</v>
      </c>
      <c r="AG9" s="81">
        <f>SUM(AG5:AG8)</f>
        <v>0</v>
      </c>
      <c r="AH9" s="81">
        <f>AG9-AF9</f>
        <v>0</v>
      </c>
      <c r="AI9" s="81">
        <f>SUM(AI5:AI8)</f>
        <v>0</v>
      </c>
      <c r="AJ9" s="81">
        <f>SUM(AJ5:AJ8)</f>
        <v>0</v>
      </c>
      <c r="AK9" s="81">
        <f>AJ9-AI9</f>
        <v>0</v>
      </c>
      <c r="AL9" s="81">
        <f>SUM(AL5:AL8)</f>
        <v>0</v>
      </c>
      <c r="AM9" s="81">
        <f>SUM(AM5:AM8)</f>
        <v>0</v>
      </c>
      <c r="AN9" s="81">
        <f>AM9-AL9</f>
        <v>0</v>
      </c>
    </row>
    <row r="11" spans="1:40" ht="17" thickBot="1" x14ac:dyDescent="0.25">
      <c r="A11" s="62" t="s">
        <v>22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</row>
    <row r="12" spans="1:40" x14ac:dyDescent="0.2">
      <c r="A12" s="12" t="s">
        <v>214</v>
      </c>
      <c r="B12" s="80">
        <f>Forecast!B19</f>
        <v>0</v>
      </c>
      <c r="C12" s="59">
        <v>0</v>
      </c>
      <c r="D12" s="72">
        <f>C12-B12</f>
        <v>0</v>
      </c>
      <c r="E12" s="80">
        <f>Forecast!C19</f>
        <v>0</v>
      </c>
      <c r="F12" s="59">
        <v>0</v>
      </c>
      <c r="G12" s="72">
        <f>F12-E12</f>
        <v>0</v>
      </c>
      <c r="H12" s="80">
        <f>Forecast!D19</f>
        <v>0</v>
      </c>
      <c r="I12" s="59">
        <v>0</v>
      </c>
      <c r="J12" s="72">
        <f>I12-H12</f>
        <v>0</v>
      </c>
      <c r="K12" s="80">
        <f>Forecast!E19</f>
        <v>0</v>
      </c>
      <c r="L12" s="59">
        <v>0</v>
      </c>
      <c r="M12" s="72">
        <f>L12-K12</f>
        <v>0</v>
      </c>
      <c r="N12" s="80">
        <f>Forecast!F19</f>
        <v>0</v>
      </c>
      <c r="O12" s="59">
        <v>0</v>
      </c>
      <c r="P12" s="72">
        <f>O12-N12</f>
        <v>0</v>
      </c>
      <c r="Q12" s="80">
        <f>Forecast!G19</f>
        <v>0</v>
      </c>
      <c r="R12" s="59">
        <v>0</v>
      </c>
      <c r="S12" s="72">
        <f>R12-Q12</f>
        <v>0</v>
      </c>
      <c r="T12" s="80">
        <f>Forecast!H19</f>
        <v>0</v>
      </c>
      <c r="U12" s="59">
        <v>0</v>
      </c>
      <c r="V12" s="72">
        <f>U12-T12</f>
        <v>0</v>
      </c>
      <c r="W12" s="80">
        <f>Forecast!I19</f>
        <v>0</v>
      </c>
      <c r="X12" s="59">
        <v>0</v>
      </c>
      <c r="Y12" s="72">
        <f>X12-W12</f>
        <v>0</v>
      </c>
      <c r="Z12" s="80">
        <f>Forecast!J19</f>
        <v>0</v>
      </c>
      <c r="AA12" s="59">
        <v>0</v>
      </c>
      <c r="AB12" s="72">
        <f>AA12-Z12</f>
        <v>0</v>
      </c>
      <c r="AC12" s="80">
        <f>Forecast!K19</f>
        <v>0</v>
      </c>
      <c r="AD12" s="59">
        <v>0</v>
      </c>
      <c r="AE12" s="72">
        <f>AD12-AC12</f>
        <v>0</v>
      </c>
      <c r="AF12" s="80">
        <f>Forecast!L19</f>
        <v>0</v>
      </c>
      <c r="AG12" s="59">
        <v>0</v>
      </c>
      <c r="AH12" s="72">
        <f>AG12-AF12</f>
        <v>0</v>
      </c>
      <c r="AI12" s="80">
        <f>Forecast!M19</f>
        <v>0</v>
      </c>
      <c r="AJ12" s="59">
        <v>0</v>
      </c>
      <c r="AK12" s="72">
        <f>AJ12-AI12</f>
        <v>0</v>
      </c>
      <c r="AL12" s="80">
        <f>Forecast!N19</f>
        <v>0</v>
      </c>
      <c r="AM12" s="59">
        <v>0</v>
      </c>
      <c r="AN12" s="72">
        <f>AM12-AL12</f>
        <v>0</v>
      </c>
    </row>
    <row r="13" spans="1:40" x14ac:dyDescent="0.2">
      <c r="A13" s="12" t="s">
        <v>215</v>
      </c>
      <c r="B13" s="80">
        <f>Forecast!B20</f>
        <v>0</v>
      </c>
      <c r="C13" s="59">
        <v>0</v>
      </c>
      <c r="D13" s="72">
        <f>C13-B13</f>
        <v>0</v>
      </c>
      <c r="E13" s="80">
        <f>Forecast!C20</f>
        <v>0</v>
      </c>
      <c r="F13" s="59">
        <v>0</v>
      </c>
      <c r="G13" s="72">
        <f>F13-E13</f>
        <v>0</v>
      </c>
      <c r="H13" s="80">
        <f>Forecast!D20</f>
        <v>0</v>
      </c>
      <c r="I13" s="59">
        <v>0</v>
      </c>
      <c r="J13" s="72">
        <f>I13-H13</f>
        <v>0</v>
      </c>
      <c r="K13" s="80">
        <f>Forecast!E20</f>
        <v>0</v>
      </c>
      <c r="L13" s="59">
        <v>0</v>
      </c>
      <c r="M13" s="72">
        <f>L13-K13</f>
        <v>0</v>
      </c>
      <c r="N13" s="80">
        <f>Forecast!F20</f>
        <v>0</v>
      </c>
      <c r="O13" s="59">
        <v>0</v>
      </c>
      <c r="P13" s="72">
        <f>O13-N13</f>
        <v>0</v>
      </c>
      <c r="Q13" s="80">
        <f>Forecast!G20</f>
        <v>0</v>
      </c>
      <c r="R13" s="59">
        <v>0</v>
      </c>
      <c r="S13" s="72">
        <f>R13-Q13</f>
        <v>0</v>
      </c>
      <c r="T13" s="80">
        <f>Forecast!H20</f>
        <v>0</v>
      </c>
      <c r="U13" s="59">
        <v>0</v>
      </c>
      <c r="V13" s="72">
        <f>U13-T13</f>
        <v>0</v>
      </c>
      <c r="W13" s="80">
        <f>Forecast!I20</f>
        <v>0</v>
      </c>
      <c r="X13" s="59">
        <v>0</v>
      </c>
      <c r="Y13" s="72">
        <f>X13-W13</f>
        <v>0</v>
      </c>
      <c r="Z13" s="80">
        <f>Forecast!J20</f>
        <v>0</v>
      </c>
      <c r="AA13" s="59">
        <v>0</v>
      </c>
      <c r="AB13" s="72">
        <f>AA13-Z13</f>
        <v>0</v>
      </c>
      <c r="AC13" s="80">
        <f>Forecast!K20</f>
        <v>0</v>
      </c>
      <c r="AD13" s="59">
        <v>0</v>
      </c>
      <c r="AE13" s="72">
        <f>AD13-AC13</f>
        <v>0</v>
      </c>
      <c r="AF13" s="80">
        <f>Forecast!L20</f>
        <v>0</v>
      </c>
      <c r="AG13" s="59">
        <v>0</v>
      </c>
      <c r="AH13" s="72">
        <f>AG13-AF13</f>
        <v>0</v>
      </c>
      <c r="AI13" s="80">
        <f>Forecast!M20</f>
        <v>0</v>
      </c>
      <c r="AJ13" s="59">
        <v>0</v>
      </c>
      <c r="AK13" s="72">
        <f>AJ13-AI13</f>
        <v>0</v>
      </c>
      <c r="AL13" s="80">
        <f>Forecast!N20</f>
        <v>0</v>
      </c>
      <c r="AM13" s="59">
        <v>0</v>
      </c>
      <c r="AN13" s="72">
        <f>AM13-AL13</f>
        <v>0</v>
      </c>
    </row>
    <row r="14" spans="1:40" x14ac:dyDescent="0.2">
      <c r="A14" s="12" t="s">
        <v>216</v>
      </c>
      <c r="B14" s="80">
        <f>Forecast!B21</f>
        <v>0</v>
      </c>
      <c r="C14" s="59">
        <v>0</v>
      </c>
      <c r="D14" s="72">
        <f>C14-B14</f>
        <v>0</v>
      </c>
      <c r="E14" s="80">
        <f>Forecast!C21</f>
        <v>0</v>
      </c>
      <c r="F14" s="59">
        <v>0</v>
      </c>
      <c r="G14" s="72">
        <f>F14-E14</f>
        <v>0</v>
      </c>
      <c r="H14" s="80">
        <f>Forecast!D21</f>
        <v>0</v>
      </c>
      <c r="I14" s="59">
        <v>0</v>
      </c>
      <c r="J14" s="72">
        <f>I14-H14</f>
        <v>0</v>
      </c>
      <c r="K14" s="80">
        <f>Forecast!E21</f>
        <v>0</v>
      </c>
      <c r="L14" s="59">
        <v>0</v>
      </c>
      <c r="M14" s="72">
        <f>L14-K14</f>
        <v>0</v>
      </c>
      <c r="N14" s="80">
        <f>Forecast!F21</f>
        <v>0</v>
      </c>
      <c r="O14" s="59">
        <v>0</v>
      </c>
      <c r="P14" s="72">
        <f>O14-N14</f>
        <v>0</v>
      </c>
      <c r="Q14" s="80">
        <f>Forecast!G21</f>
        <v>0</v>
      </c>
      <c r="R14" s="59">
        <v>0</v>
      </c>
      <c r="S14" s="72">
        <f>R14-Q14</f>
        <v>0</v>
      </c>
      <c r="T14" s="80">
        <f>Forecast!H21</f>
        <v>0</v>
      </c>
      <c r="U14" s="59">
        <v>0</v>
      </c>
      <c r="V14" s="72">
        <f>U14-T14</f>
        <v>0</v>
      </c>
      <c r="W14" s="80">
        <f>Forecast!I21</f>
        <v>0</v>
      </c>
      <c r="X14" s="59">
        <v>0</v>
      </c>
      <c r="Y14" s="72">
        <f>X14-W14</f>
        <v>0</v>
      </c>
      <c r="Z14" s="80">
        <f>Forecast!J21</f>
        <v>0</v>
      </c>
      <c r="AA14" s="59">
        <v>0</v>
      </c>
      <c r="AB14" s="72">
        <f>AA14-Z14</f>
        <v>0</v>
      </c>
      <c r="AC14" s="80">
        <f>Forecast!K21</f>
        <v>0</v>
      </c>
      <c r="AD14" s="59">
        <v>0</v>
      </c>
      <c r="AE14" s="72">
        <f>AD14-AC14</f>
        <v>0</v>
      </c>
      <c r="AF14" s="80">
        <f>Forecast!L21</f>
        <v>0</v>
      </c>
      <c r="AG14" s="59">
        <v>0</v>
      </c>
      <c r="AH14" s="72">
        <f>AG14-AF14</f>
        <v>0</v>
      </c>
      <c r="AI14" s="80">
        <f>Forecast!M21</f>
        <v>0</v>
      </c>
      <c r="AJ14" s="59">
        <v>0</v>
      </c>
      <c r="AK14" s="72">
        <f>AJ14-AI14</f>
        <v>0</v>
      </c>
      <c r="AL14" s="80">
        <f>Forecast!N21</f>
        <v>0</v>
      </c>
      <c r="AM14" s="59">
        <v>0</v>
      </c>
      <c r="AN14" s="72">
        <f>AM14-AL14</f>
        <v>0</v>
      </c>
    </row>
    <row r="15" spans="1:40" x14ac:dyDescent="0.2">
      <c r="A15" s="12" t="s">
        <v>217</v>
      </c>
      <c r="B15" s="80">
        <f>Forecast!B22</f>
        <v>0</v>
      </c>
      <c r="C15" s="59">
        <v>0</v>
      </c>
      <c r="D15" s="72">
        <f>C15-B15</f>
        <v>0</v>
      </c>
      <c r="E15" s="80">
        <f>Forecast!C22</f>
        <v>0</v>
      </c>
      <c r="F15" s="59">
        <v>0</v>
      </c>
      <c r="G15" s="72">
        <f>F15-E15</f>
        <v>0</v>
      </c>
      <c r="H15" s="80">
        <f>Forecast!D22</f>
        <v>0</v>
      </c>
      <c r="I15" s="59">
        <v>0</v>
      </c>
      <c r="J15" s="72">
        <f>I15-H15</f>
        <v>0</v>
      </c>
      <c r="K15" s="80">
        <f>Forecast!E22</f>
        <v>0</v>
      </c>
      <c r="L15" s="59">
        <v>0</v>
      </c>
      <c r="M15" s="72">
        <f>L15-K15</f>
        <v>0</v>
      </c>
      <c r="N15" s="80">
        <f>Forecast!F22</f>
        <v>0</v>
      </c>
      <c r="O15" s="59">
        <v>0</v>
      </c>
      <c r="P15" s="72">
        <f>O15-N15</f>
        <v>0</v>
      </c>
      <c r="Q15" s="80">
        <f>Forecast!G22</f>
        <v>0</v>
      </c>
      <c r="R15" s="59">
        <v>0</v>
      </c>
      <c r="S15" s="72">
        <f>R15-Q15</f>
        <v>0</v>
      </c>
      <c r="T15" s="80">
        <f>Forecast!H22</f>
        <v>0</v>
      </c>
      <c r="U15" s="59">
        <v>0</v>
      </c>
      <c r="V15" s="72">
        <f>U15-T15</f>
        <v>0</v>
      </c>
      <c r="W15" s="80">
        <f>Forecast!I22</f>
        <v>0</v>
      </c>
      <c r="X15" s="59">
        <v>0</v>
      </c>
      <c r="Y15" s="72">
        <f>X15-W15</f>
        <v>0</v>
      </c>
      <c r="Z15" s="80">
        <f>Forecast!J22</f>
        <v>0</v>
      </c>
      <c r="AA15" s="59">
        <v>0</v>
      </c>
      <c r="AB15" s="72">
        <f>AA15-Z15</f>
        <v>0</v>
      </c>
      <c r="AC15" s="80">
        <f>Forecast!K22</f>
        <v>0</v>
      </c>
      <c r="AD15" s="59">
        <v>0</v>
      </c>
      <c r="AE15" s="72">
        <f>AD15-AC15</f>
        <v>0</v>
      </c>
      <c r="AF15" s="80">
        <f>Forecast!L22</f>
        <v>0</v>
      </c>
      <c r="AG15" s="59">
        <v>0</v>
      </c>
      <c r="AH15" s="72">
        <f>AG15-AF15</f>
        <v>0</v>
      </c>
      <c r="AI15" s="80">
        <f>Forecast!M22</f>
        <v>0</v>
      </c>
      <c r="AJ15" s="59">
        <v>0</v>
      </c>
      <c r="AK15" s="72">
        <f>AJ15-AI15</f>
        <v>0</v>
      </c>
      <c r="AL15" s="80">
        <f>Forecast!N22</f>
        <v>0</v>
      </c>
      <c r="AM15" s="59">
        <v>0</v>
      </c>
      <c r="AN15" s="72">
        <f>AM15-AL15</f>
        <v>0</v>
      </c>
    </row>
    <row r="16" spans="1:40" x14ac:dyDescent="0.2">
      <c r="A16" s="12" t="s">
        <v>218</v>
      </c>
      <c r="B16" s="80">
        <f>Forecast!B23</f>
        <v>0</v>
      </c>
      <c r="C16" s="59">
        <v>0</v>
      </c>
      <c r="D16" s="72">
        <f>C16-B16</f>
        <v>0</v>
      </c>
      <c r="E16" s="80">
        <f>Forecast!C23</f>
        <v>0</v>
      </c>
      <c r="F16" s="59">
        <v>0</v>
      </c>
      <c r="G16" s="72">
        <f>F16-E16</f>
        <v>0</v>
      </c>
      <c r="H16" s="80">
        <f>Forecast!D23</f>
        <v>0</v>
      </c>
      <c r="I16" s="59">
        <v>0</v>
      </c>
      <c r="J16" s="72">
        <f>I16-H16</f>
        <v>0</v>
      </c>
      <c r="K16" s="80">
        <f>Forecast!E23</f>
        <v>0</v>
      </c>
      <c r="L16" s="59">
        <v>0</v>
      </c>
      <c r="M16" s="72">
        <f>L16-K16</f>
        <v>0</v>
      </c>
      <c r="N16" s="80">
        <f>Forecast!F23</f>
        <v>0</v>
      </c>
      <c r="O16" s="59">
        <v>0</v>
      </c>
      <c r="P16" s="72">
        <f>O16-N16</f>
        <v>0</v>
      </c>
      <c r="Q16" s="80">
        <f>Forecast!G23</f>
        <v>0</v>
      </c>
      <c r="R16" s="59">
        <v>0</v>
      </c>
      <c r="S16" s="72">
        <f>R16-Q16</f>
        <v>0</v>
      </c>
      <c r="T16" s="80">
        <f>Forecast!H23</f>
        <v>0</v>
      </c>
      <c r="U16" s="59">
        <v>0</v>
      </c>
      <c r="V16" s="72">
        <f>U16-T16</f>
        <v>0</v>
      </c>
      <c r="W16" s="80">
        <f>Forecast!I23</f>
        <v>0</v>
      </c>
      <c r="X16" s="59">
        <v>0</v>
      </c>
      <c r="Y16" s="72">
        <f>X16-W16</f>
        <v>0</v>
      </c>
      <c r="Z16" s="80">
        <f>Forecast!J23</f>
        <v>0</v>
      </c>
      <c r="AA16" s="59">
        <v>0</v>
      </c>
      <c r="AB16" s="72">
        <f>AA16-Z16</f>
        <v>0</v>
      </c>
      <c r="AC16" s="80">
        <f>Forecast!K23</f>
        <v>0</v>
      </c>
      <c r="AD16" s="59">
        <v>0</v>
      </c>
      <c r="AE16" s="72">
        <f>AD16-AC16</f>
        <v>0</v>
      </c>
      <c r="AF16" s="80">
        <f>Forecast!L23</f>
        <v>0</v>
      </c>
      <c r="AG16" s="59">
        <v>0</v>
      </c>
      <c r="AH16" s="72">
        <f>AG16-AF16</f>
        <v>0</v>
      </c>
      <c r="AI16" s="80">
        <f>Forecast!M23</f>
        <v>0</v>
      </c>
      <c r="AJ16" s="59">
        <v>0</v>
      </c>
      <c r="AK16" s="72">
        <f>AJ16-AI16</f>
        <v>0</v>
      </c>
      <c r="AL16" s="80">
        <f>Forecast!N23</f>
        <v>0</v>
      </c>
      <c r="AM16" s="59">
        <v>0</v>
      </c>
      <c r="AN16" s="72">
        <f>AM16-AL16</f>
        <v>0</v>
      </c>
    </row>
    <row r="17" spans="1:40" x14ac:dyDescent="0.2">
      <c r="A17" s="12" t="s">
        <v>219</v>
      </c>
      <c r="B17" s="80">
        <f>Forecast!B24</f>
        <v>0</v>
      </c>
      <c r="C17" s="59">
        <v>0</v>
      </c>
      <c r="D17" s="72">
        <f>C17-B17</f>
        <v>0</v>
      </c>
      <c r="E17" s="80">
        <f>Forecast!C24</f>
        <v>0</v>
      </c>
      <c r="F17" s="59">
        <v>0</v>
      </c>
      <c r="G17" s="72">
        <f>F17-E17</f>
        <v>0</v>
      </c>
      <c r="H17" s="80">
        <f>Forecast!D24</f>
        <v>0</v>
      </c>
      <c r="I17" s="59">
        <v>0</v>
      </c>
      <c r="J17" s="72">
        <f>I17-H17</f>
        <v>0</v>
      </c>
      <c r="K17" s="80">
        <f>Forecast!E24</f>
        <v>0</v>
      </c>
      <c r="L17" s="59">
        <v>0</v>
      </c>
      <c r="M17" s="72">
        <f>L17-K17</f>
        <v>0</v>
      </c>
      <c r="N17" s="80">
        <f>Forecast!F24</f>
        <v>0</v>
      </c>
      <c r="O17" s="59">
        <v>0</v>
      </c>
      <c r="P17" s="72">
        <f>O17-N17</f>
        <v>0</v>
      </c>
      <c r="Q17" s="80">
        <f>Forecast!G24</f>
        <v>0</v>
      </c>
      <c r="R17" s="59">
        <v>0</v>
      </c>
      <c r="S17" s="72">
        <f>R17-Q17</f>
        <v>0</v>
      </c>
      <c r="T17" s="80">
        <f>Forecast!H24</f>
        <v>0</v>
      </c>
      <c r="U17" s="59">
        <v>0</v>
      </c>
      <c r="V17" s="72">
        <f>U17-T17</f>
        <v>0</v>
      </c>
      <c r="W17" s="80">
        <f>Forecast!I24</f>
        <v>0</v>
      </c>
      <c r="X17" s="59">
        <v>0</v>
      </c>
      <c r="Y17" s="72">
        <f>X17-W17</f>
        <v>0</v>
      </c>
      <c r="Z17" s="80">
        <f>Forecast!J24</f>
        <v>0</v>
      </c>
      <c r="AA17" s="59">
        <v>0</v>
      </c>
      <c r="AB17" s="72">
        <f>AA17-Z17</f>
        <v>0</v>
      </c>
      <c r="AC17" s="80">
        <f>Forecast!K24</f>
        <v>0</v>
      </c>
      <c r="AD17" s="59">
        <v>0</v>
      </c>
      <c r="AE17" s="72">
        <f>AD17-AC17</f>
        <v>0</v>
      </c>
      <c r="AF17" s="80">
        <f>Forecast!L24</f>
        <v>0</v>
      </c>
      <c r="AG17" s="59">
        <v>0</v>
      </c>
      <c r="AH17" s="72">
        <f>AG17-AF17</f>
        <v>0</v>
      </c>
      <c r="AI17" s="80">
        <f>Forecast!M24</f>
        <v>0</v>
      </c>
      <c r="AJ17" s="59">
        <v>0</v>
      </c>
      <c r="AK17" s="72">
        <f>AJ17-AI17</f>
        <v>0</v>
      </c>
      <c r="AL17" s="80">
        <f>Forecast!N24</f>
        <v>0</v>
      </c>
      <c r="AM17" s="59">
        <v>0</v>
      </c>
      <c r="AN17" s="72">
        <f>AM17-AL17</f>
        <v>0</v>
      </c>
    </row>
    <row r="18" spans="1:40" x14ac:dyDescent="0.2">
      <c r="A18" s="12" t="s">
        <v>220</v>
      </c>
      <c r="B18" s="80">
        <f>Forecast!B25</f>
        <v>0</v>
      </c>
      <c r="C18" s="59">
        <v>0</v>
      </c>
      <c r="D18" s="72">
        <f>C18-B18</f>
        <v>0</v>
      </c>
      <c r="E18" s="80">
        <f>Forecast!C25</f>
        <v>0</v>
      </c>
      <c r="F18" s="59">
        <v>0</v>
      </c>
      <c r="G18" s="72">
        <f>F18-E18</f>
        <v>0</v>
      </c>
      <c r="H18" s="80">
        <f>Forecast!D25</f>
        <v>0</v>
      </c>
      <c r="I18" s="59">
        <v>0</v>
      </c>
      <c r="J18" s="72">
        <f>I18-H18</f>
        <v>0</v>
      </c>
      <c r="K18" s="80">
        <f>Forecast!E25</f>
        <v>0</v>
      </c>
      <c r="L18" s="59">
        <v>0</v>
      </c>
      <c r="M18" s="72">
        <f>L18-K18</f>
        <v>0</v>
      </c>
      <c r="N18" s="80">
        <f>Forecast!F25</f>
        <v>0</v>
      </c>
      <c r="O18" s="59">
        <v>0</v>
      </c>
      <c r="P18" s="72">
        <f>O18-N18</f>
        <v>0</v>
      </c>
      <c r="Q18" s="80">
        <f>Forecast!G25</f>
        <v>0</v>
      </c>
      <c r="R18" s="59">
        <v>0</v>
      </c>
      <c r="S18" s="72">
        <f>R18-Q18</f>
        <v>0</v>
      </c>
      <c r="T18" s="80">
        <f>Forecast!H25</f>
        <v>0</v>
      </c>
      <c r="U18" s="59">
        <v>0</v>
      </c>
      <c r="V18" s="72">
        <f>U18-T18</f>
        <v>0</v>
      </c>
      <c r="W18" s="80">
        <f>Forecast!I25</f>
        <v>0</v>
      </c>
      <c r="X18" s="59">
        <v>0</v>
      </c>
      <c r="Y18" s="72">
        <f>X18-W18</f>
        <v>0</v>
      </c>
      <c r="Z18" s="80">
        <f>Forecast!J25</f>
        <v>0</v>
      </c>
      <c r="AA18" s="59">
        <v>0</v>
      </c>
      <c r="AB18" s="72">
        <f>AA18-Z18</f>
        <v>0</v>
      </c>
      <c r="AC18" s="80">
        <f>Forecast!K25</f>
        <v>0</v>
      </c>
      <c r="AD18" s="59">
        <v>0</v>
      </c>
      <c r="AE18" s="72">
        <f>AD18-AC18</f>
        <v>0</v>
      </c>
      <c r="AF18" s="80">
        <f>Forecast!L25</f>
        <v>0</v>
      </c>
      <c r="AG18" s="59">
        <v>0</v>
      </c>
      <c r="AH18" s="72">
        <f>AG18-AF18</f>
        <v>0</v>
      </c>
      <c r="AI18" s="80">
        <f>Forecast!M25</f>
        <v>0</v>
      </c>
      <c r="AJ18" s="59">
        <v>0</v>
      </c>
      <c r="AK18" s="72">
        <f>AJ18-AI18</f>
        <v>0</v>
      </c>
      <c r="AL18" s="80">
        <f>Forecast!N25</f>
        <v>0</v>
      </c>
      <c r="AM18" s="59">
        <v>0</v>
      </c>
      <c r="AN18" s="72">
        <f>AM18-AL18</f>
        <v>0</v>
      </c>
    </row>
    <row r="19" spans="1:40" x14ac:dyDescent="0.2">
      <c r="A19" s="12" t="s">
        <v>221</v>
      </c>
      <c r="B19" s="80">
        <f>Forecast!B26</f>
        <v>0</v>
      </c>
      <c r="C19" s="59">
        <v>0</v>
      </c>
      <c r="D19" s="72">
        <f>C19-B19</f>
        <v>0</v>
      </c>
      <c r="E19" s="80">
        <f>Forecast!C26</f>
        <v>0</v>
      </c>
      <c r="F19" s="59">
        <v>0</v>
      </c>
      <c r="G19" s="72">
        <f>F19-E19</f>
        <v>0</v>
      </c>
      <c r="H19" s="80">
        <f>Forecast!D26</f>
        <v>0</v>
      </c>
      <c r="I19" s="59">
        <v>0</v>
      </c>
      <c r="J19" s="72">
        <f>I19-H19</f>
        <v>0</v>
      </c>
      <c r="K19" s="80">
        <f>Forecast!E26</f>
        <v>0</v>
      </c>
      <c r="L19" s="59">
        <v>0</v>
      </c>
      <c r="M19" s="72">
        <f>L19-K19</f>
        <v>0</v>
      </c>
      <c r="N19" s="80">
        <f>Forecast!F26</f>
        <v>0</v>
      </c>
      <c r="O19" s="59">
        <v>0</v>
      </c>
      <c r="P19" s="72">
        <f>O19-N19</f>
        <v>0</v>
      </c>
      <c r="Q19" s="80">
        <f>Forecast!G26</f>
        <v>0</v>
      </c>
      <c r="R19" s="59">
        <v>0</v>
      </c>
      <c r="S19" s="72">
        <f>R19-Q19</f>
        <v>0</v>
      </c>
      <c r="T19" s="80">
        <f>Forecast!H26</f>
        <v>0</v>
      </c>
      <c r="U19" s="59">
        <v>0</v>
      </c>
      <c r="V19" s="72">
        <f>U19-T19</f>
        <v>0</v>
      </c>
      <c r="W19" s="80">
        <f>Forecast!I26</f>
        <v>0</v>
      </c>
      <c r="X19" s="59">
        <v>0</v>
      </c>
      <c r="Y19" s="72">
        <f>X19-W19</f>
        <v>0</v>
      </c>
      <c r="Z19" s="80">
        <f>Forecast!J26</f>
        <v>0</v>
      </c>
      <c r="AA19" s="59">
        <v>0</v>
      </c>
      <c r="AB19" s="72">
        <f>AA19-Z19</f>
        <v>0</v>
      </c>
      <c r="AC19" s="80">
        <f>Forecast!K26</f>
        <v>0</v>
      </c>
      <c r="AD19" s="59">
        <v>0</v>
      </c>
      <c r="AE19" s="72">
        <f>AD19-AC19</f>
        <v>0</v>
      </c>
      <c r="AF19" s="80">
        <f>Forecast!L26</f>
        <v>0</v>
      </c>
      <c r="AG19" s="59">
        <v>0</v>
      </c>
      <c r="AH19" s="72">
        <f>AG19-AF19</f>
        <v>0</v>
      </c>
      <c r="AI19" s="80">
        <f>Forecast!M26</f>
        <v>0</v>
      </c>
      <c r="AJ19" s="59">
        <v>0</v>
      </c>
      <c r="AK19" s="72">
        <f>AJ19-AI19</f>
        <v>0</v>
      </c>
      <c r="AL19" s="80">
        <f>Forecast!N26</f>
        <v>0</v>
      </c>
      <c r="AM19" s="59">
        <v>0</v>
      </c>
      <c r="AN19" s="72">
        <f>AM19-AL19</f>
        <v>0</v>
      </c>
    </row>
    <row r="20" spans="1:40" x14ac:dyDescent="0.2">
      <c r="A20" s="12" t="s">
        <v>222</v>
      </c>
      <c r="B20" s="80">
        <f>Forecast!B27</f>
        <v>0</v>
      </c>
      <c r="C20" s="59">
        <v>0</v>
      </c>
      <c r="D20" s="72">
        <f>C20-B20</f>
        <v>0</v>
      </c>
      <c r="E20" s="80">
        <f>Forecast!C27</f>
        <v>0</v>
      </c>
      <c r="F20" s="59">
        <v>0</v>
      </c>
      <c r="G20" s="72">
        <f>F20-E20</f>
        <v>0</v>
      </c>
      <c r="H20" s="80">
        <f>Forecast!D27</f>
        <v>0</v>
      </c>
      <c r="I20" s="59">
        <v>0</v>
      </c>
      <c r="J20" s="72">
        <f>I20-H20</f>
        <v>0</v>
      </c>
      <c r="K20" s="80">
        <f>Forecast!E27</f>
        <v>0</v>
      </c>
      <c r="L20" s="59">
        <v>0</v>
      </c>
      <c r="M20" s="72">
        <f>L20-K20</f>
        <v>0</v>
      </c>
      <c r="N20" s="80">
        <f>Forecast!F27</f>
        <v>0</v>
      </c>
      <c r="O20" s="59">
        <v>0</v>
      </c>
      <c r="P20" s="72">
        <f>O20-N20</f>
        <v>0</v>
      </c>
      <c r="Q20" s="80">
        <f>Forecast!G27</f>
        <v>0</v>
      </c>
      <c r="R20" s="59">
        <v>0</v>
      </c>
      <c r="S20" s="72">
        <f>R20-Q20</f>
        <v>0</v>
      </c>
      <c r="T20" s="80">
        <f>Forecast!H27</f>
        <v>0</v>
      </c>
      <c r="U20" s="59">
        <v>0</v>
      </c>
      <c r="V20" s="72">
        <f>U20-T20</f>
        <v>0</v>
      </c>
      <c r="W20" s="80">
        <f>Forecast!I27</f>
        <v>0</v>
      </c>
      <c r="X20" s="59">
        <v>0</v>
      </c>
      <c r="Y20" s="72">
        <f>X20-W20</f>
        <v>0</v>
      </c>
      <c r="Z20" s="80">
        <f>Forecast!J27</f>
        <v>0</v>
      </c>
      <c r="AA20" s="59">
        <v>0</v>
      </c>
      <c r="AB20" s="72">
        <f>AA20-Z20</f>
        <v>0</v>
      </c>
      <c r="AC20" s="80">
        <f>Forecast!K27</f>
        <v>0</v>
      </c>
      <c r="AD20" s="59">
        <v>0</v>
      </c>
      <c r="AE20" s="72">
        <f>AD20-AC20</f>
        <v>0</v>
      </c>
      <c r="AF20" s="80">
        <f>Forecast!L27</f>
        <v>0</v>
      </c>
      <c r="AG20" s="59">
        <v>0</v>
      </c>
      <c r="AH20" s="72">
        <f>AG20-AF20</f>
        <v>0</v>
      </c>
      <c r="AI20" s="80">
        <f>Forecast!M27</f>
        <v>0</v>
      </c>
      <c r="AJ20" s="59">
        <v>0</v>
      </c>
      <c r="AK20" s="72">
        <f>AJ20-AI20</f>
        <v>0</v>
      </c>
      <c r="AL20" s="80">
        <f>Forecast!N27</f>
        <v>0</v>
      </c>
      <c r="AM20" s="59">
        <v>0</v>
      </c>
      <c r="AN20" s="72">
        <f>AM20-AL20</f>
        <v>0</v>
      </c>
    </row>
    <row r="21" spans="1:40" ht="17" thickBot="1" x14ac:dyDescent="0.25">
      <c r="A21" s="65" t="s">
        <v>23</v>
      </c>
      <c r="B21" s="81">
        <f>SUM(B12:B20)</f>
        <v>0</v>
      </c>
      <c r="C21" s="81">
        <f>SUM(C12:C20)</f>
        <v>0</v>
      </c>
      <c r="D21" s="81">
        <f>C21-B21</f>
        <v>0</v>
      </c>
      <c r="E21" s="81">
        <f>SUM(E12:E20)</f>
        <v>0</v>
      </c>
      <c r="F21" s="81">
        <f>SUM(F12:F20)</f>
        <v>0</v>
      </c>
      <c r="G21" s="81">
        <f>F21-E21</f>
        <v>0</v>
      </c>
      <c r="H21" s="81">
        <f>SUM(H12:H20)</f>
        <v>0</v>
      </c>
      <c r="I21" s="81">
        <f>SUM(I12:I20)</f>
        <v>0</v>
      </c>
      <c r="J21" s="81">
        <f>I21-H21</f>
        <v>0</v>
      </c>
      <c r="K21" s="81">
        <f>SUM(K12:K20)</f>
        <v>0</v>
      </c>
      <c r="L21" s="81">
        <f>SUM(L12:L20)</f>
        <v>0</v>
      </c>
      <c r="M21" s="81">
        <f>L21-K21</f>
        <v>0</v>
      </c>
      <c r="N21" s="81">
        <f>SUM(N12:N20)</f>
        <v>0</v>
      </c>
      <c r="O21" s="81">
        <f>SUM(O12:O20)</f>
        <v>0</v>
      </c>
      <c r="P21" s="81">
        <f>O21-N21</f>
        <v>0</v>
      </c>
      <c r="Q21" s="81">
        <f>SUM(Q12:Q20)</f>
        <v>0</v>
      </c>
      <c r="R21" s="81">
        <f>SUM(R12:R20)</f>
        <v>0</v>
      </c>
      <c r="S21" s="81">
        <f>R21-Q21</f>
        <v>0</v>
      </c>
      <c r="T21" s="81">
        <f>SUM(T12:T20)</f>
        <v>0</v>
      </c>
      <c r="U21" s="81">
        <f>SUM(U12:U20)</f>
        <v>0</v>
      </c>
      <c r="V21" s="81">
        <f>U21-T21</f>
        <v>0</v>
      </c>
      <c r="W21" s="81">
        <f>SUM(W12:W20)</f>
        <v>0</v>
      </c>
      <c r="X21" s="81">
        <f>SUM(X12:X20)</f>
        <v>0</v>
      </c>
      <c r="Y21" s="81">
        <f>X21-W21</f>
        <v>0</v>
      </c>
      <c r="Z21" s="81">
        <f>SUM(Z12:Z20)</f>
        <v>0</v>
      </c>
      <c r="AA21" s="81">
        <f>SUM(AA12:AA20)</f>
        <v>0</v>
      </c>
      <c r="AB21" s="81">
        <f>AA21-Z21</f>
        <v>0</v>
      </c>
      <c r="AC21" s="81">
        <f>SUM(AC12:AC20)</f>
        <v>0</v>
      </c>
      <c r="AD21" s="81">
        <f>SUM(AD12:AD20)</f>
        <v>0</v>
      </c>
      <c r="AE21" s="81">
        <f>AD21-AC21</f>
        <v>0</v>
      </c>
      <c r="AF21" s="81">
        <f>SUM(AF12:AF20)</f>
        <v>0</v>
      </c>
      <c r="AG21" s="81">
        <f>SUM(AG12:AG20)</f>
        <v>0</v>
      </c>
      <c r="AH21" s="81">
        <f>AG21-AF21</f>
        <v>0</v>
      </c>
      <c r="AI21" s="81">
        <f>SUM(AI12:AI20)</f>
        <v>0</v>
      </c>
      <c r="AJ21" s="81">
        <f>SUM(AJ12:AJ20)</f>
        <v>0</v>
      </c>
      <c r="AK21" s="81">
        <f>AJ21-AI21</f>
        <v>0</v>
      </c>
      <c r="AL21" s="81">
        <f>SUM(AL12:AL20)</f>
        <v>0</v>
      </c>
      <c r="AM21" s="81">
        <f>SUM(AM12:AM20)</f>
        <v>0</v>
      </c>
      <c r="AN21" s="81">
        <f>AM21-AL21</f>
        <v>0</v>
      </c>
    </row>
    <row r="23" spans="1:40" ht="17" thickBot="1" x14ac:dyDescent="0.25">
      <c r="A23" s="62" t="s">
        <v>68</v>
      </c>
      <c r="B23" s="82">
        <f>B9-B21</f>
        <v>0</v>
      </c>
      <c r="C23" s="82">
        <f>C9-C21</f>
        <v>0</v>
      </c>
      <c r="D23" s="82">
        <f>C23-B23</f>
        <v>0</v>
      </c>
      <c r="E23" s="82">
        <f>E9-E21</f>
        <v>0</v>
      </c>
      <c r="F23" s="82">
        <f>F9-F21</f>
        <v>0</v>
      </c>
      <c r="G23" s="82">
        <f>F23-E23</f>
        <v>0</v>
      </c>
      <c r="H23" s="82">
        <f>H9-H21</f>
        <v>0</v>
      </c>
      <c r="I23" s="82">
        <f>I9-I21</f>
        <v>0</v>
      </c>
      <c r="J23" s="82">
        <f>I23-H23</f>
        <v>0</v>
      </c>
      <c r="K23" s="82">
        <f>K9-K21</f>
        <v>0</v>
      </c>
      <c r="L23" s="82">
        <f>L9-L21</f>
        <v>0</v>
      </c>
      <c r="M23" s="82">
        <f>L23-K23</f>
        <v>0</v>
      </c>
      <c r="N23" s="82">
        <f>N9-N21</f>
        <v>0</v>
      </c>
      <c r="O23" s="82">
        <f>O9-O21</f>
        <v>0</v>
      </c>
      <c r="P23" s="82">
        <f>O23-N23</f>
        <v>0</v>
      </c>
      <c r="Q23" s="82">
        <f>Q9-Q21</f>
        <v>0</v>
      </c>
      <c r="R23" s="82">
        <f>R9-R21</f>
        <v>0</v>
      </c>
      <c r="S23" s="82">
        <f>R23-Q23</f>
        <v>0</v>
      </c>
      <c r="T23" s="82">
        <f>T9-T21</f>
        <v>0</v>
      </c>
      <c r="U23" s="82">
        <f>U9-U21</f>
        <v>0</v>
      </c>
      <c r="V23" s="82">
        <f>U23-T23</f>
        <v>0</v>
      </c>
      <c r="W23" s="82">
        <f>W9-W21</f>
        <v>0</v>
      </c>
      <c r="X23" s="82">
        <f>X9-X21</f>
        <v>0</v>
      </c>
      <c r="Y23" s="82">
        <f>X23-W23</f>
        <v>0</v>
      </c>
      <c r="Z23" s="82">
        <f>Z9-Z21</f>
        <v>0</v>
      </c>
      <c r="AA23" s="82">
        <f>AA9-AA21</f>
        <v>0</v>
      </c>
      <c r="AB23" s="82">
        <f>AA23-Z23</f>
        <v>0</v>
      </c>
      <c r="AC23" s="82">
        <f>AC9-AC21</f>
        <v>0</v>
      </c>
      <c r="AD23" s="82">
        <f>AD9-AD21</f>
        <v>0</v>
      </c>
      <c r="AE23" s="82">
        <f>AD23-AC23</f>
        <v>0</v>
      </c>
      <c r="AF23" s="82">
        <f>AF9-AF21</f>
        <v>0</v>
      </c>
      <c r="AG23" s="82">
        <f>AG9-AG21</f>
        <v>0</v>
      </c>
      <c r="AH23" s="82">
        <f>AG23-AF23</f>
        <v>0</v>
      </c>
      <c r="AI23" s="82">
        <f>AI9-AI21</f>
        <v>0</v>
      </c>
      <c r="AJ23" s="82">
        <f>AJ9-AJ21</f>
        <v>0</v>
      </c>
      <c r="AK23" s="82">
        <f>AJ23-AI23</f>
        <v>0</v>
      </c>
      <c r="AL23" s="82">
        <f>AL9-AL21</f>
        <v>0</v>
      </c>
      <c r="AM23" s="82">
        <f>AM9-AM21</f>
        <v>0</v>
      </c>
      <c r="AN23" s="82">
        <f>AM23-AL23</f>
        <v>0</v>
      </c>
    </row>
    <row r="24" spans="1:40" x14ac:dyDescent="0.2">
      <c r="A24" s="12" t="s">
        <v>24</v>
      </c>
      <c r="B24" s="80">
        <f>Forecast!B32</f>
        <v>0</v>
      </c>
      <c r="C24" s="59">
        <v>0</v>
      </c>
      <c r="D24" s="83">
        <f>C24-B24</f>
        <v>0</v>
      </c>
      <c r="E24" s="80">
        <f>Forecast!C32</f>
        <v>0</v>
      </c>
      <c r="F24" s="59">
        <v>0</v>
      </c>
      <c r="G24" s="83">
        <f>F24-E24</f>
        <v>0</v>
      </c>
      <c r="H24" s="80">
        <f>Forecast!D32</f>
        <v>0</v>
      </c>
      <c r="I24" s="59">
        <v>0</v>
      </c>
      <c r="J24" s="83">
        <f>I24-H24</f>
        <v>0</v>
      </c>
      <c r="K24" s="80">
        <f>Forecast!E32</f>
        <v>0</v>
      </c>
      <c r="L24" s="59">
        <v>0</v>
      </c>
      <c r="M24" s="83">
        <f>L24-K24</f>
        <v>0</v>
      </c>
      <c r="N24" s="80">
        <f>Forecast!F32</f>
        <v>0</v>
      </c>
      <c r="O24" s="59">
        <v>0</v>
      </c>
      <c r="P24" s="83">
        <f>O24-N24</f>
        <v>0</v>
      </c>
      <c r="Q24" s="80">
        <f>Forecast!G32</f>
        <v>0</v>
      </c>
      <c r="R24" s="59">
        <v>0</v>
      </c>
      <c r="S24" s="83">
        <f>R24-Q24</f>
        <v>0</v>
      </c>
      <c r="T24" s="80">
        <f>Forecast!H32</f>
        <v>0</v>
      </c>
      <c r="U24" s="59">
        <v>0</v>
      </c>
      <c r="V24" s="83">
        <f>U24-T24</f>
        <v>0</v>
      </c>
      <c r="W24" s="80">
        <f>Forecast!I32</f>
        <v>0</v>
      </c>
      <c r="X24" s="59">
        <v>0</v>
      </c>
      <c r="Y24" s="83">
        <f>X24-W24</f>
        <v>0</v>
      </c>
      <c r="Z24" s="80">
        <f>Forecast!J32</f>
        <v>0</v>
      </c>
      <c r="AA24" s="59">
        <v>0</v>
      </c>
      <c r="AB24" s="83">
        <f>AA24-Z24</f>
        <v>0</v>
      </c>
      <c r="AC24" s="80">
        <f>Forecast!K32</f>
        <v>0</v>
      </c>
      <c r="AD24" s="59">
        <v>0</v>
      </c>
      <c r="AE24" s="83">
        <f>AD24-AC24</f>
        <v>0</v>
      </c>
      <c r="AF24" s="80">
        <f>Forecast!L32</f>
        <v>0</v>
      </c>
      <c r="AG24" s="59">
        <v>0</v>
      </c>
      <c r="AH24" s="83">
        <f>AG24-AF24</f>
        <v>0</v>
      </c>
      <c r="AI24" s="80">
        <f>Forecast!M32</f>
        <v>0</v>
      </c>
      <c r="AJ24" s="59">
        <v>0</v>
      </c>
      <c r="AK24" s="83">
        <f>AJ24-AI24</f>
        <v>0</v>
      </c>
      <c r="AL24" s="80">
        <f>Forecast!N32</f>
        <v>0</v>
      </c>
      <c r="AM24" s="59">
        <v>0</v>
      </c>
      <c r="AN24" s="83">
        <f>AM24-AL24</f>
        <v>0</v>
      </c>
    </row>
    <row r="25" spans="1:40" ht="17" thickBot="1" x14ac:dyDescent="0.25">
      <c r="A25" s="62" t="s">
        <v>25</v>
      </c>
      <c r="B25" s="84">
        <f>B24+B23</f>
        <v>0</v>
      </c>
      <c r="C25" s="84">
        <f>C24+C23</f>
        <v>0</v>
      </c>
      <c r="D25" s="84">
        <f>C25-B25</f>
        <v>0</v>
      </c>
      <c r="E25" s="84">
        <f>E24+E23</f>
        <v>0</v>
      </c>
      <c r="F25" s="84">
        <f>F24+F23</f>
        <v>0</v>
      </c>
      <c r="G25" s="86">
        <f>F25-E25</f>
        <v>0</v>
      </c>
      <c r="H25" s="84">
        <f>H24+H23</f>
        <v>0</v>
      </c>
      <c r="I25" s="84">
        <f>I24+I23</f>
        <v>0</v>
      </c>
      <c r="J25" s="86">
        <f>I25-H25</f>
        <v>0</v>
      </c>
      <c r="K25" s="84">
        <f>K24+K23</f>
        <v>0</v>
      </c>
      <c r="L25" s="84">
        <f>L24+L23</f>
        <v>0</v>
      </c>
      <c r="M25" s="86">
        <f>L25-K25</f>
        <v>0</v>
      </c>
      <c r="N25" s="84">
        <f>N24+N23</f>
        <v>0</v>
      </c>
      <c r="O25" s="84">
        <f>O24+O23</f>
        <v>0</v>
      </c>
      <c r="P25" s="86">
        <f>O25-N25</f>
        <v>0</v>
      </c>
      <c r="Q25" s="84">
        <f>Q24+Q23</f>
        <v>0</v>
      </c>
      <c r="R25" s="84">
        <f>R24+R23</f>
        <v>0</v>
      </c>
      <c r="S25" s="86">
        <f>R25-Q25</f>
        <v>0</v>
      </c>
      <c r="T25" s="84">
        <f>T24+T23</f>
        <v>0</v>
      </c>
      <c r="U25" s="84">
        <f>U24+U23</f>
        <v>0</v>
      </c>
      <c r="V25" s="86">
        <f>U25-T25</f>
        <v>0</v>
      </c>
      <c r="W25" s="84">
        <f>W24+W23</f>
        <v>0</v>
      </c>
      <c r="X25" s="84">
        <f>X24+X23</f>
        <v>0</v>
      </c>
      <c r="Y25" s="86">
        <f>X25-W25</f>
        <v>0</v>
      </c>
      <c r="Z25" s="84">
        <f>Z24+Z23</f>
        <v>0</v>
      </c>
      <c r="AA25" s="84">
        <f>AA24+AA23</f>
        <v>0</v>
      </c>
      <c r="AB25" s="86">
        <f>AA25-Z25</f>
        <v>0</v>
      </c>
      <c r="AC25" s="84">
        <f>AC24+AC23</f>
        <v>0</v>
      </c>
      <c r="AD25" s="84">
        <f>AD24+AD23</f>
        <v>0</v>
      </c>
      <c r="AE25" s="86">
        <f>AD25-AC25</f>
        <v>0</v>
      </c>
      <c r="AF25" s="84">
        <f>AF24+AF23</f>
        <v>0</v>
      </c>
      <c r="AG25" s="84">
        <f>AG24+AG23</f>
        <v>0</v>
      </c>
      <c r="AH25" s="86">
        <f>AG25-AF25</f>
        <v>0</v>
      </c>
      <c r="AI25" s="84">
        <f>AI24+AI23</f>
        <v>0</v>
      </c>
      <c r="AJ25" s="84">
        <f>AJ24+AJ23</f>
        <v>0</v>
      </c>
      <c r="AK25" s="86">
        <f>AJ25-AI25</f>
        <v>0</v>
      </c>
      <c r="AL25" s="84">
        <f>AL24+AL23</f>
        <v>0</v>
      </c>
      <c r="AM25" s="84">
        <f>AM24+AM23</f>
        <v>0</v>
      </c>
      <c r="AN25" s="86">
        <f>AM25-AL25</f>
        <v>0</v>
      </c>
    </row>
  </sheetData>
  <conditionalFormatting sqref="D5:D9">
    <cfRule type="cellIs" dxfId="51" priority="1" operator="lessThan">
      <formula>0</formula>
    </cfRule>
  </conditionalFormatting>
  <conditionalFormatting sqref="D5:D9">
    <cfRule type="cellIs" dxfId="50" priority="2" operator="greaterThan">
      <formula>0</formula>
    </cfRule>
  </conditionalFormatting>
  <conditionalFormatting sqref="D12:D21">
    <cfRule type="cellIs" dxfId="49" priority="3" operator="greaterThan">
      <formula>0</formula>
    </cfRule>
  </conditionalFormatting>
  <conditionalFormatting sqref="D12:D21">
    <cfRule type="cellIs" dxfId="48" priority="4" operator="lessThan">
      <formula>0</formula>
    </cfRule>
  </conditionalFormatting>
  <conditionalFormatting sqref="G5:G9">
    <cfRule type="cellIs" dxfId="47" priority="5" operator="lessThan">
      <formula>0</formula>
    </cfRule>
  </conditionalFormatting>
  <conditionalFormatting sqref="G5:G9">
    <cfRule type="cellIs" dxfId="46" priority="6" operator="greaterThan">
      <formula>0</formula>
    </cfRule>
  </conditionalFormatting>
  <conditionalFormatting sqref="G12:G21">
    <cfRule type="cellIs" dxfId="45" priority="7" operator="greaterThan">
      <formula>0</formula>
    </cfRule>
  </conditionalFormatting>
  <conditionalFormatting sqref="G12:G21">
    <cfRule type="cellIs" dxfId="44" priority="8" operator="lessThan">
      <formula>0</formula>
    </cfRule>
  </conditionalFormatting>
  <conditionalFormatting sqref="J5:J9">
    <cfRule type="cellIs" dxfId="43" priority="9" operator="lessThan">
      <formula>0</formula>
    </cfRule>
  </conditionalFormatting>
  <conditionalFormatting sqref="J5:J9">
    <cfRule type="cellIs" dxfId="42" priority="10" operator="greaterThan">
      <formula>0</formula>
    </cfRule>
  </conditionalFormatting>
  <conditionalFormatting sqref="J12:J21">
    <cfRule type="cellIs" dxfId="41" priority="11" operator="greaterThan">
      <formula>0</formula>
    </cfRule>
  </conditionalFormatting>
  <conditionalFormatting sqref="J12:J21">
    <cfRule type="cellIs" dxfId="40" priority="12" operator="lessThan">
      <formula>0</formula>
    </cfRule>
  </conditionalFormatting>
  <conditionalFormatting sqref="M5:M9">
    <cfRule type="cellIs" dxfId="39" priority="13" operator="lessThan">
      <formula>0</formula>
    </cfRule>
  </conditionalFormatting>
  <conditionalFormatting sqref="M5:M9">
    <cfRule type="cellIs" dxfId="38" priority="14" operator="greaterThan">
      <formula>0</formula>
    </cfRule>
  </conditionalFormatting>
  <conditionalFormatting sqref="M12:M21">
    <cfRule type="cellIs" dxfId="37" priority="15" operator="greaterThan">
      <formula>0</formula>
    </cfRule>
  </conditionalFormatting>
  <conditionalFormatting sqref="M12:M21">
    <cfRule type="cellIs" dxfId="36" priority="16" operator="lessThan">
      <formula>0</formula>
    </cfRule>
  </conditionalFormatting>
  <conditionalFormatting sqref="P5:P9">
    <cfRule type="cellIs" dxfId="35" priority="17" operator="lessThan">
      <formula>0</formula>
    </cfRule>
  </conditionalFormatting>
  <conditionalFormatting sqref="P5:P9">
    <cfRule type="cellIs" dxfId="34" priority="18" operator="greaterThan">
      <formula>0</formula>
    </cfRule>
  </conditionalFormatting>
  <conditionalFormatting sqref="P12:P21">
    <cfRule type="cellIs" dxfId="33" priority="19" operator="greaterThan">
      <formula>0</formula>
    </cfRule>
  </conditionalFormatting>
  <conditionalFormatting sqref="P12:P21">
    <cfRule type="cellIs" dxfId="32" priority="20" operator="lessThan">
      <formula>0</formula>
    </cfRule>
  </conditionalFormatting>
  <conditionalFormatting sqref="S5:S9">
    <cfRule type="cellIs" dxfId="31" priority="21" operator="lessThan">
      <formula>0</formula>
    </cfRule>
  </conditionalFormatting>
  <conditionalFormatting sqref="S5:S9">
    <cfRule type="cellIs" dxfId="30" priority="22" operator="greaterThan">
      <formula>0</formula>
    </cfRule>
  </conditionalFormatting>
  <conditionalFormatting sqref="S12:S21">
    <cfRule type="cellIs" dxfId="29" priority="23" operator="greaterThan">
      <formula>0</formula>
    </cfRule>
  </conditionalFormatting>
  <conditionalFormatting sqref="S12:S21">
    <cfRule type="cellIs" dxfId="28" priority="24" operator="lessThan">
      <formula>0</formula>
    </cfRule>
  </conditionalFormatting>
  <conditionalFormatting sqref="V5:V9">
    <cfRule type="cellIs" dxfId="27" priority="25" operator="lessThan">
      <formula>0</formula>
    </cfRule>
  </conditionalFormatting>
  <conditionalFormatting sqref="V5:V9">
    <cfRule type="cellIs" dxfId="26" priority="26" operator="greaterThan">
      <formula>0</formula>
    </cfRule>
  </conditionalFormatting>
  <conditionalFormatting sqref="V12:V21">
    <cfRule type="cellIs" dxfId="25" priority="27" operator="greaterThan">
      <formula>0</formula>
    </cfRule>
  </conditionalFormatting>
  <conditionalFormatting sqref="V12:V21">
    <cfRule type="cellIs" dxfId="24" priority="28" operator="lessThan">
      <formula>0</formula>
    </cfRule>
  </conditionalFormatting>
  <conditionalFormatting sqref="Y5:Y9">
    <cfRule type="cellIs" dxfId="23" priority="29" operator="lessThan">
      <formula>0</formula>
    </cfRule>
  </conditionalFormatting>
  <conditionalFormatting sqref="Y5:Y9">
    <cfRule type="cellIs" dxfId="22" priority="30" operator="greaterThan">
      <formula>0</formula>
    </cfRule>
  </conditionalFormatting>
  <conditionalFormatting sqref="Y12:Y21">
    <cfRule type="cellIs" dxfId="21" priority="31" operator="greaterThan">
      <formula>0</formula>
    </cfRule>
  </conditionalFormatting>
  <conditionalFormatting sqref="Y12:Y21">
    <cfRule type="cellIs" dxfId="20" priority="32" operator="lessThan">
      <formula>0</formula>
    </cfRule>
  </conditionalFormatting>
  <conditionalFormatting sqref="AB5:AB9">
    <cfRule type="cellIs" dxfId="19" priority="33" operator="lessThan">
      <formula>0</formula>
    </cfRule>
  </conditionalFormatting>
  <conditionalFormatting sqref="AB5:AB9">
    <cfRule type="cellIs" dxfId="18" priority="34" operator="greaterThan">
      <formula>0</formula>
    </cfRule>
  </conditionalFormatting>
  <conditionalFormatting sqref="AB12:AB21">
    <cfRule type="cellIs" dxfId="17" priority="35" operator="greaterThan">
      <formula>0</formula>
    </cfRule>
  </conditionalFormatting>
  <conditionalFormatting sqref="AB12:AB21">
    <cfRule type="cellIs" dxfId="16" priority="36" operator="lessThan">
      <formula>0</formula>
    </cfRule>
  </conditionalFormatting>
  <conditionalFormatting sqref="AE5:AE9">
    <cfRule type="cellIs" dxfId="15" priority="37" operator="lessThan">
      <formula>0</formula>
    </cfRule>
  </conditionalFormatting>
  <conditionalFormatting sqref="AE5:AE9">
    <cfRule type="cellIs" dxfId="14" priority="38" operator="greaterThan">
      <formula>0</formula>
    </cfRule>
  </conditionalFormatting>
  <conditionalFormatting sqref="AE12:AE21">
    <cfRule type="cellIs" dxfId="13" priority="39" operator="greaterThan">
      <formula>0</formula>
    </cfRule>
  </conditionalFormatting>
  <conditionalFormatting sqref="AE12:AE21">
    <cfRule type="cellIs" dxfId="12" priority="40" operator="lessThan">
      <formula>0</formula>
    </cfRule>
  </conditionalFormatting>
  <conditionalFormatting sqref="AH5:AH9">
    <cfRule type="cellIs" dxfId="11" priority="41" operator="lessThan">
      <formula>0</formula>
    </cfRule>
  </conditionalFormatting>
  <conditionalFormatting sqref="AH5:AH9">
    <cfRule type="cellIs" dxfId="10" priority="42" operator="greaterThan">
      <formula>0</formula>
    </cfRule>
  </conditionalFormatting>
  <conditionalFormatting sqref="AH12:AH21">
    <cfRule type="cellIs" dxfId="9" priority="43" operator="greaterThan">
      <formula>0</formula>
    </cfRule>
  </conditionalFormatting>
  <conditionalFormatting sqref="AH12:AH21">
    <cfRule type="cellIs" dxfId="8" priority="44" operator="lessThan">
      <formula>0</formula>
    </cfRule>
  </conditionalFormatting>
  <conditionalFormatting sqref="AK5:AK9">
    <cfRule type="cellIs" dxfId="7" priority="45" operator="lessThan">
      <formula>0</formula>
    </cfRule>
  </conditionalFormatting>
  <conditionalFormatting sqref="AK5:AK9">
    <cfRule type="cellIs" dxfId="6" priority="46" operator="greaterThan">
      <formula>0</formula>
    </cfRule>
  </conditionalFormatting>
  <conditionalFormatting sqref="AK12:AK21">
    <cfRule type="cellIs" dxfId="5" priority="47" operator="greaterThan">
      <formula>0</formula>
    </cfRule>
  </conditionalFormatting>
  <conditionalFormatting sqref="AK12:AK21">
    <cfRule type="cellIs" dxfId="4" priority="48" operator="lessThan">
      <formula>0</formula>
    </cfRule>
  </conditionalFormatting>
  <conditionalFormatting sqref="AN5:AN9">
    <cfRule type="cellIs" dxfId="3" priority="49" operator="lessThan">
      <formula>0</formula>
    </cfRule>
  </conditionalFormatting>
  <conditionalFormatting sqref="AN5:AN9">
    <cfRule type="cellIs" dxfId="2" priority="50" operator="greaterThan">
      <formula>0</formula>
    </cfRule>
  </conditionalFormatting>
  <conditionalFormatting sqref="AN12:AN21">
    <cfRule type="cellIs" dxfId="1" priority="51" operator="greaterThan">
      <formula>0</formula>
    </cfRule>
  </conditionalFormatting>
  <conditionalFormatting sqref="AN12:AN21">
    <cfRule type="cellIs" dxfId="0" priority="52" operator="less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0959C-3659-EA4E-9795-4761DFDBBB8E}">
  <sheetPr>
    <tabColor rgb="FFEA4335"/>
  </sheetPr>
  <dimension ref="B2:E32"/>
  <sheetViews>
    <sheetView showGridLines="0" workbookViewId="0">
      <selection activeCell="B13" sqref="B13"/>
    </sheetView>
  </sheetViews>
  <sheetFormatPr baseColWidth="10" defaultRowHeight="16" x14ac:dyDescent="0.2"/>
  <cols>
    <col min="1" max="1" width="5" customWidth="1"/>
    <col min="2" max="2" width="41.6640625" customWidth="1"/>
    <col min="3" max="4" width="16.6640625" customWidth="1"/>
    <col min="5" max="5" width="41.6640625" customWidth="1"/>
  </cols>
  <sheetData>
    <row r="2" spans="2:5" ht="20" x14ac:dyDescent="0.2">
      <c r="B2" s="22" t="s">
        <v>225</v>
      </c>
    </row>
    <row r="3" spans="2:5" x14ac:dyDescent="0.2">
      <c r="B3" s="52" t="s">
        <v>226</v>
      </c>
    </row>
    <row r="5" spans="2:5" x14ac:dyDescent="0.2">
      <c r="B5" s="4" t="s">
        <v>227</v>
      </c>
      <c r="C5" s="6"/>
      <c r="D5" s="6"/>
      <c r="E5" s="6"/>
    </row>
    <row r="7" spans="2:5" x14ac:dyDescent="0.2">
      <c r="B7" s="87" t="s">
        <v>228</v>
      </c>
      <c r="C7" s="94" t="str">
        <f>IF(COUNTIF(D14:D32,"FAIL")=0,"ALL CHECKS PASS",COUNTIF(D14:D32,"FAIL")&amp;" CHECK(S) FAILING")</f>
        <v>ALL CHECKS PASS</v>
      </c>
    </row>
    <row r="9" spans="2:5" x14ac:dyDescent="0.2">
      <c r="B9" s="4" t="s">
        <v>229</v>
      </c>
      <c r="C9" s="6"/>
      <c r="D9" s="6"/>
      <c r="E9" s="6"/>
    </row>
    <row r="11" spans="2:5" x14ac:dyDescent="0.2">
      <c r="B11" s="14" t="s">
        <v>230</v>
      </c>
      <c r="C11" s="88" t="s">
        <v>231</v>
      </c>
      <c r="D11" s="88" t="s">
        <v>232</v>
      </c>
      <c r="E11" s="14" t="s">
        <v>233</v>
      </c>
    </row>
    <row r="13" spans="2:5" x14ac:dyDescent="0.2">
      <c r="B13" s="13" t="s">
        <v>234</v>
      </c>
      <c r="E13" s="7" t="s">
        <v>235</v>
      </c>
    </row>
    <row r="14" spans="2:5" x14ac:dyDescent="0.2">
      <c r="B14" s="43" t="s">
        <v>236</v>
      </c>
      <c r="C14" s="92" cm="1">
        <f t="array" ref="C14">SUMPRODUCT(ABS(Forecast!B33:N33-(Forecast!B32:N32+Forecast!B31:N31)))</f>
        <v>0</v>
      </c>
      <c r="D14" s="93" t="str">
        <f>IF(C14=0,"PASS","FAIL")</f>
        <v>PASS</v>
      </c>
      <c r="E14" s="89" t="s">
        <v>237</v>
      </c>
    </row>
    <row r="16" spans="2:5" x14ac:dyDescent="0.2">
      <c r="B16" s="13" t="s">
        <v>238</v>
      </c>
      <c r="E16" s="7" t="s">
        <v>239</v>
      </c>
    </row>
    <row r="17" spans="2:5" x14ac:dyDescent="0.2">
      <c r="B17" s="43" t="s">
        <v>240</v>
      </c>
      <c r="C17" s="92" cm="1">
        <f t="array" ref="C17">SUMPRODUCT(ABS(Forecast!B16:N16-Forecast!B12:N12-Forecast!B13:N13-Forecast!B14:N14-Forecast!B15:N15))</f>
        <v>0</v>
      </c>
      <c r="D17" s="93" t="str">
        <f>IF(C17=0,"PASS","FAIL")</f>
        <v>PASS</v>
      </c>
      <c r="E17" s="89" t="s">
        <v>241</v>
      </c>
    </row>
    <row r="19" spans="2:5" x14ac:dyDescent="0.2">
      <c r="B19" s="13" t="s">
        <v>242</v>
      </c>
      <c r="E19" s="90" t="s">
        <v>243</v>
      </c>
    </row>
    <row r="20" spans="2:5" x14ac:dyDescent="0.2">
      <c r="B20" s="43" t="s">
        <v>244</v>
      </c>
      <c r="C20" s="92" cm="1">
        <f t="array" ref="C20">SUMPRODUCT(ABS(Forecast!B28:N28-(Forecast!B19:N19+Forecast!B20:N20+Forecast!B21:N21+Forecast!B22:N22+Forecast!B23:N23+Forecast!B24:N24+Forecast!B25:N25+Forecast!B26:N26+Forecast!B27:N27)))</f>
        <v>0</v>
      </c>
      <c r="D20" s="93" t="str">
        <f>IF(C20=0,"PASS","FAIL")</f>
        <v>PASS</v>
      </c>
      <c r="E20" s="91" t="s">
        <v>245</v>
      </c>
    </row>
    <row r="22" spans="2:5" x14ac:dyDescent="0.2">
      <c r="B22" s="13" t="s">
        <v>246</v>
      </c>
      <c r="E22" s="90" t="s">
        <v>247</v>
      </c>
    </row>
    <row r="23" spans="2:5" x14ac:dyDescent="0.2">
      <c r="B23" s="43" t="s">
        <v>248</v>
      </c>
      <c r="C23" s="92" cm="1">
        <f t="array" ref="C23">SUMPRODUCT(ABS(Forecast!C32:N32-Forecast!B33:M33))</f>
        <v>0</v>
      </c>
      <c r="D23" s="93" t="str">
        <f>IF(C23=0,"PASS","FAIL")</f>
        <v>PASS</v>
      </c>
      <c r="E23" s="91" t="s">
        <v>249</v>
      </c>
    </row>
    <row r="25" spans="2:5" x14ac:dyDescent="0.2">
      <c r="B25" s="13" t="s">
        <v>250</v>
      </c>
      <c r="E25" s="90" t="s">
        <v>251</v>
      </c>
    </row>
    <row r="26" spans="2:5" x14ac:dyDescent="0.2">
      <c r="B26" s="43" t="s">
        <v>252</v>
      </c>
      <c r="C26" s="92" cm="1">
        <f t="array" ref="C26">SUMPRODUCT(ABS(Forecast!B31:N31-(Forecast!B16:N16-Forecast!B28:N28)))</f>
        <v>0</v>
      </c>
      <c r="D26" s="93" t="str">
        <f>IF(C26=0,"PASS","FAIL")</f>
        <v>PASS</v>
      </c>
      <c r="E26" s="91" t="s">
        <v>253</v>
      </c>
    </row>
    <row r="28" spans="2:5" x14ac:dyDescent="0.2">
      <c r="B28" s="13" t="s">
        <v>254</v>
      </c>
      <c r="E28" s="90" t="s">
        <v>255</v>
      </c>
    </row>
    <row r="29" spans="2:5" x14ac:dyDescent="0.2">
      <c r="B29" s="43" t="s">
        <v>256</v>
      </c>
      <c r="C29" s="92">
        <f>ABS(Variance!B9-Forecast!B16)</f>
        <v>0</v>
      </c>
      <c r="D29" s="93" t="str">
        <f>IF(C29=0,"PASS","FAIL")</f>
        <v>PASS</v>
      </c>
      <c r="E29" s="91" t="s">
        <v>257</v>
      </c>
    </row>
    <row r="31" spans="2:5" x14ac:dyDescent="0.2">
      <c r="B31" s="13" t="s">
        <v>258</v>
      </c>
      <c r="E31" s="90" t="s">
        <v>259</v>
      </c>
    </row>
    <row r="32" spans="2:5" x14ac:dyDescent="0.2">
      <c r="B32" s="43" t="s">
        <v>260</v>
      </c>
      <c r="C32" s="92">
        <f>ABS(Forecast!O16-SUM(Forecast!B16:N16))+ABS(Forecast!O28-SUM(Forecast!B28:N28))</f>
        <v>0</v>
      </c>
      <c r="D32" s="93" t="str">
        <f>IF(C32=0,"PASS","FAIL")</f>
        <v>PASS</v>
      </c>
      <c r="E32" s="91" t="s">
        <v>261</v>
      </c>
    </row>
  </sheetData>
  <conditionalFormatting sqref="D14">
    <cfRule type="containsText" dxfId="69" priority="1" operator="containsText" text="PASS">
      <formula>NOT(ISERROR(SEARCH("PASS",D14)))</formula>
    </cfRule>
  </conditionalFormatting>
  <conditionalFormatting sqref="D14">
    <cfRule type="containsText" dxfId="68" priority="2" operator="containsText" text="FAIL">
      <formula>NOT(ISERROR(SEARCH("FAIL",D14)))</formula>
    </cfRule>
  </conditionalFormatting>
  <conditionalFormatting sqref="D17">
    <cfRule type="containsText" dxfId="67" priority="3" operator="containsText" text="PASS">
      <formula>NOT(ISERROR(SEARCH("PASS",D17)))</formula>
    </cfRule>
  </conditionalFormatting>
  <conditionalFormatting sqref="D17">
    <cfRule type="containsText" dxfId="66" priority="4" operator="containsText" text="FAIL">
      <formula>NOT(ISERROR(SEARCH("FAIL",D17)))</formula>
    </cfRule>
  </conditionalFormatting>
  <conditionalFormatting sqref="D20">
    <cfRule type="containsText" dxfId="65" priority="5" operator="containsText" text="PASS">
      <formula>NOT(ISERROR(SEARCH("PASS",D20)))</formula>
    </cfRule>
  </conditionalFormatting>
  <conditionalFormatting sqref="D20">
    <cfRule type="containsText" dxfId="64" priority="6" operator="containsText" text="FAIL">
      <formula>NOT(ISERROR(SEARCH("FAIL",D20)))</formula>
    </cfRule>
  </conditionalFormatting>
  <conditionalFormatting sqref="D23">
    <cfRule type="containsText" dxfId="63" priority="7" operator="containsText" text="PASS">
      <formula>NOT(ISERROR(SEARCH("PASS",D23)))</formula>
    </cfRule>
  </conditionalFormatting>
  <conditionalFormatting sqref="D23">
    <cfRule type="containsText" dxfId="62" priority="8" operator="containsText" text="FAIL">
      <formula>NOT(ISERROR(SEARCH("FAIL",D23)))</formula>
    </cfRule>
  </conditionalFormatting>
  <conditionalFormatting sqref="D26">
    <cfRule type="containsText" dxfId="61" priority="9" operator="containsText" text="PASS">
      <formula>NOT(ISERROR(SEARCH("PASS",D26)))</formula>
    </cfRule>
  </conditionalFormatting>
  <conditionalFormatting sqref="D26">
    <cfRule type="containsText" dxfId="60" priority="10" operator="containsText" text="FAIL">
      <formula>NOT(ISERROR(SEARCH("FAIL",D26)))</formula>
    </cfRule>
  </conditionalFormatting>
  <conditionalFormatting sqref="D29">
    <cfRule type="containsText" dxfId="59" priority="11" operator="containsText" text="PASS">
      <formula>NOT(ISERROR(SEARCH("PASS",D29)))</formula>
    </cfRule>
  </conditionalFormatting>
  <conditionalFormatting sqref="D29">
    <cfRule type="containsText" dxfId="58" priority="12" operator="containsText" text="FAIL">
      <formula>NOT(ISERROR(SEARCH("FAIL",D29)))</formula>
    </cfRule>
  </conditionalFormatting>
  <conditionalFormatting sqref="D32">
    <cfRule type="containsText" dxfId="57" priority="13" operator="containsText" text="PASS">
      <formula>NOT(ISERROR(SEARCH("PASS",D32)))</formula>
    </cfRule>
  </conditionalFormatting>
  <conditionalFormatting sqref="D32">
    <cfRule type="containsText" dxfId="56" priority="14" operator="containsText" text="FAIL">
      <formula>NOT(ISERROR(SEARCH("FAIL",D32)))</formula>
    </cfRule>
  </conditionalFormatting>
  <conditionalFormatting sqref="C7">
    <cfRule type="containsText" dxfId="55" priority="15" operator="containsText" text="ALL CHECKS PASS">
      <formula>NOT(ISERROR(SEARCH("ALL CHECKS PASS",C7)))</formula>
    </cfRule>
  </conditionalFormatting>
  <conditionalFormatting sqref="C7">
    <cfRule type="containsText" dxfId="54" priority="16" operator="containsText" text="FAILING">
      <formula>NOT(ISERROR(SEARCH("FAILING",C7)))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91ED7-FC7E-054F-BBD6-D104900DCF71}">
  <sheetPr>
    <tabColor rgb="FF34A853"/>
  </sheetPr>
  <dimension ref="B2:G33"/>
  <sheetViews>
    <sheetView showGridLines="0" workbookViewId="0">
      <selection sqref="A1:XFD1048576"/>
    </sheetView>
  </sheetViews>
  <sheetFormatPr baseColWidth="10" defaultRowHeight="16" x14ac:dyDescent="0.2"/>
  <cols>
    <col min="1" max="1" width="5" customWidth="1"/>
    <col min="2" max="2" width="30" customWidth="1"/>
    <col min="3" max="7" width="16.6640625" customWidth="1"/>
    <col min="8" max="8" width="5" customWidth="1"/>
    <col min="9" max="22" width="11.33203125" customWidth="1"/>
  </cols>
  <sheetData>
    <row r="2" spans="2:7" ht="20" x14ac:dyDescent="0.2">
      <c r="B2" s="22" t="s">
        <v>262</v>
      </c>
    </row>
    <row r="3" spans="2:7" x14ac:dyDescent="0.2">
      <c r="B3" s="52" t="s">
        <v>263</v>
      </c>
    </row>
    <row r="5" spans="2:7" x14ac:dyDescent="0.2">
      <c r="B5" s="4" t="s">
        <v>264</v>
      </c>
      <c r="C5" s="6"/>
      <c r="D5" s="6"/>
      <c r="E5" s="6"/>
      <c r="F5" s="6"/>
      <c r="G5" s="6"/>
    </row>
    <row r="7" spans="2:7" x14ac:dyDescent="0.2">
      <c r="B7" s="89" t="s">
        <v>265</v>
      </c>
      <c r="C7" s="95">
        <f>Forecast!O16</f>
        <v>0</v>
      </c>
      <c r="E7" s="89" t="s">
        <v>266</v>
      </c>
      <c r="F7" s="96">
        <f>Forecast!O28</f>
        <v>0</v>
      </c>
    </row>
    <row r="9" spans="2:7" x14ac:dyDescent="0.2">
      <c r="B9" s="89" t="s">
        <v>267</v>
      </c>
      <c r="C9" s="97">
        <f>Forecast!O31</f>
        <v>0</v>
      </c>
      <c r="E9" s="89" t="s">
        <v>268</v>
      </c>
      <c r="F9" s="97">
        <f>Forecast!O31/13</f>
        <v>0</v>
      </c>
    </row>
    <row r="11" spans="2:7" x14ac:dyDescent="0.2">
      <c r="B11" s="89" t="s">
        <v>269</v>
      </c>
      <c r="C11" s="95">
        <f>Forecast!B32</f>
        <v>0</v>
      </c>
      <c r="E11" s="89" t="s">
        <v>270</v>
      </c>
      <c r="F11" s="97">
        <f>Forecast!N33</f>
        <v>0</v>
      </c>
    </row>
    <row r="13" spans="2:7" x14ac:dyDescent="0.2">
      <c r="B13" s="89" t="s">
        <v>26</v>
      </c>
      <c r="C13" s="98">
        <f>Forecast!B6</f>
        <v>0</v>
      </c>
      <c r="E13" s="89" t="s">
        <v>271</v>
      </c>
      <c r="F13" s="99">
        <f>COUNTIF(Forecast!B35:N35,"&lt;0")</f>
        <v>0</v>
      </c>
    </row>
    <row r="15" spans="2:7" x14ac:dyDescent="0.2">
      <c r="B15" s="89" t="s">
        <v>272</v>
      </c>
      <c r="C15" s="97">
        <f>MIN(Forecast!B33:N33)</f>
        <v>0</v>
      </c>
      <c r="E15" s="89" t="s">
        <v>273</v>
      </c>
      <c r="F15" s="100" t="str">
        <f>Checks!C7</f>
        <v>ALL CHECKS PASS</v>
      </c>
    </row>
    <row r="17" spans="2:7" x14ac:dyDescent="0.2">
      <c r="B17" s="4" t="s">
        <v>274</v>
      </c>
      <c r="C17" s="6"/>
      <c r="D17" s="6"/>
      <c r="E17" s="6"/>
      <c r="F17" s="6"/>
      <c r="G17" s="6"/>
    </row>
    <row r="19" spans="2:7" x14ac:dyDescent="0.2">
      <c r="B19" s="17"/>
      <c r="C19" s="101" t="s">
        <v>275</v>
      </c>
      <c r="D19" s="101" t="s">
        <v>276</v>
      </c>
      <c r="E19" s="101" t="s">
        <v>277</v>
      </c>
      <c r="F19" s="85" t="s">
        <v>278</v>
      </c>
      <c r="G19" s="85" t="s">
        <v>279</v>
      </c>
    </row>
    <row r="20" spans="2:7" x14ac:dyDescent="0.2">
      <c r="B20" s="19" t="s">
        <v>6</v>
      </c>
      <c r="C20" s="102">
        <f>Forecast!B16</f>
        <v>0</v>
      </c>
      <c r="D20" s="102">
        <f>Forecast!B28</f>
        <v>0</v>
      </c>
      <c r="E20" s="102">
        <f>Forecast!B31</f>
        <v>0</v>
      </c>
      <c r="F20" s="103">
        <f>Forecast!B33</f>
        <v>0</v>
      </c>
      <c r="G20" s="102">
        <f>Forecast!B35</f>
        <v>0</v>
      </c>
    </row>
    <row r="21" spans="2:7" x14ac:dyDescent="0.2">
      <c r="B21" s="19" t="s">
        <v>7</v>
      </c>
      <c r="C21" s="102">
        <f>Forecast!C16</f>
        <v>0</v>
      </c>
      <c r="D21" s="102">
        <f>Forecast!C28</f>
        <v>0</v>
      </c>
      <c r="E21" s="102">
        <f>Forecast!C31</f>
        <v>0</v>
      </c>
      <c r="F21" s="103">
        <f>Forecast!C33</f>
        <v>0</v>
      </c>
      <c r="G21" s="102">
        <f>Forecast!C35</f>
        <v>0</v>
      </c>
    </row>
    <row r="22" spans="2:7" x14ac:dyDescent="0.2">
      <c r="B22" s="27" t="s">
        <v>8</v>
      </c>
      <c r="C22" s="102">
        <f>Forecast!D16</f>
        <v>0</v>
      </c>
      <c r="D22" s="102">
        <f>Forecast!D28</f>
        <v>0</v>
      </c>
      <c r="E22" s="102">
        <f>Forecast!D31</f>
        <v>0</v>
      </c>
      <c r="F22" s="103">
        <f>Forecast!D33</f>
        <v>0</v>
      </c>
      <c r="G22" s="102">
        <f>Forecast!D35</f>
        <v>0</v>
      </c>
    </row>
    <row r="23" spans="2:7" x14ac:dyDescent="0.2">
      <c r="B23" s="27" t="s">
        <v>9</v>
      </c>
      <c r="C23" s="102">
        <f>Forecast!E16</f>
        <v>0</v>
      </c>
      <c r="D23" s="102">
        <f>Forecast!E28</f>
        <v>0</v>
      </c>
      <c r="E23" s="102">
        <f>Forecast!E31</f>
        <v>0</v>
      </c>
      <c r="F23" s="103">
        <f>Forecast!E33</f>
        <v>0</v>
      </c>
      <c r="G23" s="102">
        <f>Forecast!E35</f>
        <v>0</v>
      </c>
    </row>
    <row r="24" spans="2:7" x14ac:dyDescent="0.2">
      <c r="B24" s="27" t="s">
        <v>10</v>
      </c>
      <c r="C24" s="102">
        <f>Forecast!F16</f>
        <v>0</v>
      </c>
      <c r="D24" s="102">
        <f>Forecast!F28</f>
        <v>0</v>
      </c>
      <c r="E24" s="102">
        <f>Forecast!F31</f>
        <v>0</v>
      </c>
      <c r="F24" s="103">
        <f>Forecast!F33</f>
        <v>0</v>
      </c>
      <c r="G24" s="102">
        <f>Forecast!F35</f>
        <v>0</v>
      </c>
    </row>
    <row r="25" spans="2:7" x14ac:dyDescent="0.2">
      <c r="B25" s="27" t="s">
        <v>11</v>
      </c>
      <c r="C25" s="102">
        <f>Forecast!G16</f>
        <v>0</v>
      </c>
      <c r="D25" s="102">
        <f>Forecast!G28</f>
        <v>0</v>
      </c>
      <c r="E25" s="102">
        <f>Forecast!G31</f>
        <v>0</v>
      </c>
      <c r="F25" s="103">
        <f>Forecast!G33</f>
        <v>0</v>
      </c>
      <c r="G25" s="102">
        <f>Forecast!G35</f>
        <v>0</v>
      </c>
    </row>
    <row r="26" spans="2:7" x14ac:dyDescent="0.2">
      <c r="B26" s="27" t="s">
        <v>12</v>
      </c>
      <c r="C26" s="102">
        <f>Forecast!H16</f>
        <v>0</v>
      </c>
      <c r="D26" s="102">
        <f>Forecast!H28</f>
        <v>0</v>
      </c>
      <c r="E26" s="102">
        <f>Forecast!H31</f>
        <v>0</v>
      </c>
      <c r="F26" s="103">
        <f>Forecast!H33</f>
        <v>0</v>
      </c>
      <c r="G26" s="102">
        <f>Forecast!H35</f>
        <v>0</v>
      </c>
    </row>
    <row r="27" spans="2:7" x14ac:dyDescent="0.2">
      <c r="B27" s="27" t="s">
        <v>13</v>
      </c>
      <c r="C27" s="102">
        <f>Forecast!I16</f>
        <v>0</v>
      </c>
      <c r="D27" s="102">
        <f>Forecast!I28</f>
        <v>0</v>
      </c>
      <c r="E27" s="102">
        <f>Forecast!I31</f>
        <v>0</v>
      </c>
      <c r="F27" s="103">
        <f>Forecast!I33</f>
        <v>0</v>
      </c>
      <c r="G27" s="102">
        <f>Forecast!I35</f>
        <v>0</v>
      </c>
    </row>
    <row r="28" spans="2:7" x14ac:dyDescent="0.2">
      <c r="B28" s="27" t="s">
        <v>14</v>
      </c>
      <c r="C28" s="102">
        <f>Forecast!J16</f>
        <v>0</v>
      </c>
      <c r="D28" s="102">
        <f>Forecast!J28</f>
        <v>0</v>
      </c>
      <c r="E28" s="102">
        <f>Forecast!J31</f>
        <v>0</v>
      </c>
      <c r="F28" s="103">
        <f>Forecast!J33</f>
        <v>0</v>
      </c>
      <c r="G28" s="102">
        <f>Forecast!J35</f>
        <v>0</v>
      </c>
    </row>
    <row r="29" spans="2:7" x14ac:dyDescent="0.2">
      <c r="B29" s="27" t="s">
        <v>15</v>
      </c>
      <c r="C29" s="102">
        <f>Forecast!K16</f>
        <v>0</v>
      </c>
      <c r="D29" s="102">
        <f>Forecast!K28</f>
        <v>0</v>
      </c>
      <c r="E29" s="102">
        <f>Forecast!K31</f>
        <v>0</v>
      </c>
      <c r="F29" s="103">
        <f>Forecast!K33</f>
        <v>0</v>
      </c>
      <c r="G29" s="102">
        <f>Forecast!K35</f>
        <v>0</v>
      </c>
    </row>
    <row r="30" spans="2:7" x14ac:dyDescent="0.2">
      <c r="B30" s="27" t="s">
        <v>16</v>
      </c>
      <c r="C30" s="102">
        <f>Forecast!L16</f>
        <v>0</v>
      </c>
      <c r="D30" s="102">
        <f>Forecast!L28</f>
        <v>0</v>
      </c>
      <c r="E30" s="102">
        <f>Forecast!L31</f>
        <v>0</v>
      </c>
      <c r="F30" s="103">
        <f>Forecast!L33</f>
        <v>0</v>
      </c>
      <c r="G30" s="102">
        <f>Forecast!L35</f>
        <v>0</v>
      </c>
    </row>
    <row r="31" spans="2:7" x14ac:dyDescent="0.2">
      <c r="B31" s="27" t="s">
        <v>17</v>
      </c>
      <c r="C31" s="102">
        <f>Forecast!M16</f>
        <v>0</v>
      </c>
      <c r="D31" s="102">
        <f>Forecast!M28</f>
        <v>0</v>
      </c>
      <c r="E31" s="102">
        <f>Forecast!M31</f>
        <v>0</v>
      </c>
      <c r="F31" s="103">
        <f>Forecast!M33</f>
        <v>0</v>
      </c>
      <c r="G31" s="102">
        <f>Forecast!M35</f>
        <v>0</v>
      </c>
    </row>
    <row r="32" spans="2:7" x14ac:dyDescent="0.2">
      <c r="B32" s="27" t="s">
        <v>18</v>
      </c>
      <c r="C32" s="105">
        <f>Forecast!N16</f>
        <v>0</v>
      </c>
      <c r="D32" s="105">
        <f>Forecast!N28</f>
        <v>0</v>
      </c>
      <c r="E32" s="105">
        <f>Forecast!N31</f>
        <v>0</v>
      </c>
      <c r="F32" s="107">
        <f>Forecast!N33</f>
        <v>0</v>
      </c>
      <c r="G32" s="105">
        <f>Forecast!N35</f>
        <v>0</v>
      </c>
    </row>
    <row r="33" spans="2:7" ht="17" thickBot="1" x14ac:dyDescent="0.25">
      <c r="B33" s="104" t="s">
        <v>209</v>
      </c>
      <c r="C33" s="106">
        <f>SUM(C20:C32)</f>
        <v>0</v>
      </c>
      <c r="D33" s="106">
        <f>SUM(D20:D32)</f>
        <v>0</v>
      </c>
      <c r="E33" s="106">
        <f>SUM(E20:E32)</f>
        <v>0</v>
      </c>
      <c r="F33" s="106">
        <f>F32</f>
        <v>0</v>
      </c>
      <c r="G33" s="106">
        <f>G32</f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Cover</vt:lpstr>
      <vt:lpstr>Instructions</vt:lpstr>
      <vt:lpstr>Index</vt:lpstr>
      <vt:lpstr>Forecast</vt:lpstr>
      <vt:lpstr>Variance</vt:lpstr>
      <vt:lpstr>Checks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Raymond Shuai</cp:lastModifiedBy>
  <dcterms:modified xsi:type="dcterms:W3CDTF">2026-04-05T22:19:24Z</dcterms:modified>
</cp:coreProperties>
</file>